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mc:AlternateContent xmlns:mc="http://schemas.openxmlformats.org/markup-compatibility/2006">
    <mc:Choice Requires="x15">
      <x15ac:absPath xmlns:x15ac="http://schemas.microsoft.com/office/spreadsheetml/2010/11/ac" url="https://catapultore.sharepoint.com/sites/PN000700-IUK-ARPA-EFoWSupplyChainUK-USAProgrammeSupport/Shared Documents/5 - Deliverables/WP 2 - UK Supply Chain Review/Grant Funding/Stage 1 - Applications/FLOWB - Application Documents/"/>
    </mc:Choice>
  </mc:AlternateContent>
  <xr:revisionPtr revIDLastSave="41" documentId="8_{84756A2C-2FE1-45EC-B111-5096BF1B2CC7}" xr6:coauthVersionLast="47" xr6:coauthVersionMax="47" xr10:uidLastSave="{A0D1CF9D-77DD-4C68-B37D-E66ED57643C3}"/>
  <bookViews>
    <workbookView xWindow="-120" yWindow="-120" windowWidth="29040" windowHeight="15840" firstSheet="2" activeTab="1" xr2:uid="{00000000-000D-0000-FFFF-FFFF00000000}"/>
  </bookViews>
  <sheets>
    <sheet name="Guidance" sheetId="7" r:id="rId1"/>
    <sheet name="Baseline Financials" sheetId="6" r:id="rId2"/>
    <sheet name="Project Cost Summary" sheetId="1" r:id="rId3"/>
    <sheet name="Drop Down" sheetId="4" state="hidden" r:id="rId4"/>
  </sheets>
  <externalReferences>
    <externalReference r:id="rId5"/>
    <externalReference r:id="rId6"/>
  </externalReferences>
  <definedNames>
    <definedName name="_xlnm._FilterDatabase" localSheetId="3" hidden="1">'Drop Down'!$B$2:$D$8</definedName>
    <definedName name="ColumnTitle1">#REF!</definedName>
    <definedName name="Project_last_entry">'[1]Project Data Sorted'!$C$5</definedName>
    <definedName name="Project_start_row">'[1]Project Data Sorted'!$C$4</definedName>
    <definedName name="rngCostCategory">'[2]Claim Template'!$H$112:$N$124</definedName>
    <definedName name="rngCostCategoryTypeInfo">'[2]Claim Template'!$E$112:$F$113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ihgokOZ1Xr9tHo30SzX5WF5H2Yw=="/>
    </ext>
  </extLst>
</workbook>
</file>

<file path=xl/calcChain.xml><?xml version="1.0" encoding="utf-8"?>
<calcChain xmlns="http://schemas.openxmlformats.org/spreadsheetml/2006/main">
  <c r="C25" i="6" l="1"/>
  <c r="E98" i="1"/>
  <c r="D9" i="1"/>
  <c r="E9" i="1" s="1"/>
  <c r="D10" i="1"/>
  <c r="E10" i="1" s="1"/>
  <c r="E106" i="1"/>
  <c r="E37" i="1"/>
  <c r="E38" i="1"/>
  <c r="E39" i="1"/>
  <c r="E40" i="1"/>
  <c r="E41" i="1"/>
  <c r="E42" i="1"/>
  <c r="E43" i="1"/>
  <c r="E44" i="1"/>
  <c r="E45" i="1"/>
  <c r="E67" i="1"/>
  <c r="E68" i="1"/>
  <c r="E69" i="1"/>
  <c r="E70" i="1"/>
  <c r="E71" i="1"/>
  <c r="E72" i="1"/>
  <c r="E73" i="1"/>
  <c r="E74" i="1"/>
  <c r="E75" i="1"/>
  <c r="E76" i="1"/>
  <c r="E77" i="1"/>
  <c r="E78" i="1"/>
  <c r="E79" i="1"/>
  <c r="E62" i="1"/>
  <c r="D7" i="1" s="1"/>
  <c r="C6" i="1"/>
  <c r="C8" i="1"/>
  <c r="C9" i="1"/>
  <c r="C10" i="1"/>
  <c r="C18" i="6"/>
  <c r="E25" i="6"/>
  <c r="J29" i="6"/>
  <c r="J30" i="6"/>
  <c r="C31" i="6"/>
  <c r="C15" i="6" s="1"/>
  <c r="J24" i="6"/>
  <c r="C4" i="1" s="1"/>
  <c r="D25" i="6"/>
  <c r="J28" i="6"/>
  <c r="J27" i="6"/>
  <c r="C7" i="1" s="1"/>
  <c r="J26" i="6"/>
  <c r="I25" i="6"/>
  <c r="I31" i="6" s="1"/>
  <c r="H25" i="6"/>
  <c r="H31" i="6" s="1"/>
  <c r="G25" i="6"/>
  <c r="G31" i="6" s="1"/>
  <c r="F25" i="6"/>
  <c r="F31" i="6" s="1"/>
  <c r="E31" i="6"/>
  <c r="E7" i="1" l="1"/>
  <c r="J25" i="6"/>
  <c r="C5" i="1" s="1"/>
  <c r="D31" i="6"/>
  <c r="M24" i="6" s="1"/>
  <c r="J31" i="6" l="1"/>
  <c r="D19" i="1" l="1"/>
  <c r="D20" i="1"/>
  <c r="D21" i="1"/>
  <c r="F21" i="1" s="1"/>
  <c r="D22" i="1"/>
  <c r="F22" i="1" s="1"/>
  <c r="D23" i="1"/>
  <c r="F23" i="1" s="1"/>
  <c r="D24" i="1"/>
  <c r="D25" i="1"/>
  <c r="F25" i="1" s="1"/>
  <c r="D26" i="1"/>
  <c r="D27" i="1"/>
  <c r="E46" i="1" l="1"/>
  <c r="E28" i="1"/>
  <c r="E80" i="1" l="1"/>
  <c r="E81" i="1" s="1"/>
  <c r="D8" i="1" s="1"/>
  <c r="E48" i="1"/>
  <c r="E47" i="1"/>
  <c r="E49" i="1" s="1"/>
  <c r="D6" i="1" s="1"/>
  <c r="E6" i="1" s="1"/>
  <c r="F27" i="1"/>
  <c r="F26" i="1"/>
  <c r="F24" i="1"/>
  <c r="F20" i="1"/>
  <c r="F19" i="1"/>
  <c r="E8" i="1" l="1"/>
  <c r="F28" i="1"/>
  <c r="E31" i="1" l="1"/>
  <c r="E32" i="1" s="1"/>
  <c r="D5" i="1" s="1"/>
  <c r="E5" i="1" s="1"/>
  <c r="D4" i="1"/>
  <c r="E4" i="1" l="1"/>
  <c r="D11" i="1"/>
  <c r="C11" i="1"/>
  <c r="E11" i="1" l="1"/>
  <c r="M29" i="6"/>
  <c r="M27" i="6"/>
  <c r="M26" i="6"/>
  <c r="M25" i="6"/>
  <c r="C16" i="6"/>
  <c r="C17" i="6" s="1"/>
  <c r="M28" i="6"/>
  <c r="N28" i="6" l="1"/>
  <c r="N24" i="6"/>
  <c r="N27" i="6"/>
  <c r="N26" i="6"/>
  <c r="N25" i="6"/>
  <c r="N29" i="6"/>
  <c r="M30" i="6"/>
  <c r="N3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Robbie Dempster</author>
  </authors>
  <commentList>
    <comment ref="J24" authorId="0" shapeId="0" xr:uid="{AAEF0121-9833-4870-A071-09D195255EC8}">
      <text>
        <r>
          <rPr>
            <b/>
            <sz val="9"/>
            <color indexed="81"/>
            <rFont val="Tahoma"/>
            <family val="2"/>
          </rPr>
          <t>Robbie Dempster:</t>
        </r>
        <r>
          <rPr>
            <sz val="9"/>
            <color indexed="81"/>
            <rFont val="Tahoma"/>
            <family val="2"/>
          </rPr>
          <t xml:space="preserve">
</t>
        </r>
        <r>
          <rPr>
            <sz val="11"/>
            <color indexed="81"/>
            <rFont val="Tahoma"/>
            <family val="2"/>
          </rPr>
          <t xml:space="preserve">These total cells will highlight red if they exceed that of the defined budget </t>
        </r>
      </text>
    </comment>
  </commentList>
</comments>
</file>

<file path=xl/sharedStrings.xml><?xml version="1.0" encoding="utf-8"?>
<sst xmlns="http://schemas.openxmlformats.org/spreadsheetml/2006/main" count="153" uniqueCount="117">
  <si>
    <t xml:space="preserve">THIS SHEET CONTAINS INFORMATION THAT WILL HELP YOU COMPLETE YOUR APPLICATION, PLEASE READ THIS BEFORE CONTINUING. </t>
  </si>
  <si>
    <t>General Note on Finance Form</t>
  </si>
  <si>
    <t>Prior to completing this document, you must review the scope and guidance document that is available on our website. Any applications that do not comply with the criteria outlined in the scope and guidance document will not be considered for formal assessment.</t>
  </si>
  <si>
    <t>You should complete the 'Baseline Financials' tab before completing the Project Cost Summary</t>
  </si>
  <si>
    <t xml:space="preserve">You should enter values and text in the cells that are highlighted grey. In some cells there are drop downs, please ensure you select the correct options as these are used to calculate your overal grant funding request. All other cells should either pre-populate or do not need to be changed/altered. </t>
  </si>
  <si>
    <t xml:space="preserve">If you're successful in achieving grant funded status, the information you provide in this spreadsheet will be used to form your Grant Offer Letter. You will be unable to change your total proejct cost and grant required after submission. Therefore, please insure that this information is as accurate as possible. </t>
  </si>
  <si>
    <t xml:space="preserve">The information included within this finance form will be used as part of your application assessment. It is referred to your application document as APPENDIX 2. </t>
  </si>
  <si>
    <t xml:space="preserve">Some example figures and text has been entered to aid your completion of this form, they appear in Italics. </t>
  </si>
  <si>
    <t>Guidance Note on Cost Eligibility</t>
  </si>
  <si>
    <t xml:space="preserve">Budget Line </t>
  </si>
  <si>
    <t>Details</t>
  </si>
  <si>
    <t>Personnel Costs</t>
  </si>
  <si>
    <t>Applicants must complete the number of working days per year your employees work, remembering to subtract any bank holidays and paid leave.
Applicants must also complete the labour costs per employee involved in the project so that the internal actual daily cost for employing each individual can be calculated. This must result  in the cost of employment and not a commercial day rate. The Gross annual employee cost should include the employees gross annual salary, employer's NI, Employer's tax and pension contributions but not include bonuses.</t>
  </si>
  <si>
    <t xml:space="preserve">Indirect Costs </t>
  </si>
  <si>
    <t>Indirect Costs for employees are auto calculated and set at a flat 20% for all Applicants.</t>
  </si>
  <si>
    <t xml:space="preserve">Equipment </t>
  </si>
  <si>
    <t xml:space="preserve">Applicants must include any costs for the purchasing of equipment (e.g. captial expenditure purchases). Grant funding will cover costs net of VAT. You should consult the RDI Streamlined Route guidance for further information on the claiming of depreciation/capital expenditure purchases. </t>
  </si>
  <si>
    <t>Subcontracting</t>
  </si>
  <si>
    <t>Applicants must include subcontractor costs that must be procured in order to undertake the project. Subcontracting costs may not exceed 35% of total project costs. Grant funding will cover costs net of VAT.</t>
  </si>
  <si>
    <t xml:space="preserve">Travel and Subsistence </t>
  </si>
  <si>
    <t>Applicants can include travel and subsistence costs. These can be provided as estimates of what items may cost. All costs included must be necessary for the project personnel to deliver the project.</t>
  </si>
  <si>
    <t>Other goods, works and services</t>
  </si>
  <si>
    <t xml:space="preserve">Applicants must include and outline the costs of goods, works and services. All costs included must be necesssary for the project and the project objectives. Grant funding will cover costs net of VAT. </t>
  </si>
  <si>
    <t xml:space="preserve">Other costs </t>
  </si>
  <si>
    <t xml:space="preserve">Applicants can include other costs which may not have been captured elsewhere in the form but are covered through the RDI Subsidy Control Streamlined Route. </t>
  </si>
  <si>
    <t>Finance Management Plan</t>
  </si>
  <si>
    <t>In this section please provide an overall budget forecast for each budget line ensuring that this matches with the stated project budget. Please also detail quarterly forecasted expenditure with a breakdown of each budget line. Please fill in all cells in grey</t>
  </si>
  <si>
    <t>Funding Call:</t>
  </si>
  <si>
    <t>FLOWB</t>
  </si>
  <si>
    <t>Company:</t>
  </si>
  <si>
    <t>Example Company Name</t>
  </si>
  <si>
    <t>Project Name:</t>
  </si>
  <si>
    <t>Example Project Name</t>
  </si>
  <si>
    <t>Select size of the company:</t>
  </si>
  <si>
    <t>Large</t>
  </si>
  <si>
    <t>Select Type of project:</t>
  </si>
  <si>
    <t>Industrial Research</t>
  </si>
  <si>
    <t xml:space="preserve">Total Project Budget </t>
  </si>
  <si>
    <t xml:space="preserve">Match Funding </t>
  </si>
  <si>
    <t xml:space="preserve">Requested Funding </t>
  </si>
  <si>
    <t>Grant Percentage</t>
  </si>
  <si>
    <t>Indirect Costs Rate</t>
  </si>
  <si>
    <t>FORECAST COSTS BY BUDGET LINE/QUARTER</t>
  </si>
  <si>
    <t>FORECAST COSTS/MILESTONE</t>
  </si>
  <si>
    <t>QUARTERLY COST VALUE</t>
  </si>
  <si>
    <t>Description</t>
  </si>
  <si>
    <t>Total</t>
  </si>
  <si>
    <t xml:space="preserve">Q1 </t>
  </si>
  <si>
    <t xml:space="preserve">Q2 </t>
  </si>
  <si>
    <t>Q3</t>
  </si>
  <si>
    <t>Q4</t>
  </si>
  <si>
    <t>Q5</t>
  </si>
  <si>
    <t>Q6</t>
  </si>
  <si>
    <t>Total (xcheck)</t>
  </si>
  <si>
    <t xml:space="preserve">No. </t>
  </si>
  <si>
    <t>Grant Value</t>
  </si>
  <si>
    <t xml:space="preserve">Budget Weighting (%) </t>
  </si>
  <si>
    <t>Q1</t>
  </si>
  <si>
    <t>Q2</t>
  </si>
  <si>
    <t xml:space="preserve">Total Cost </t>
  </si>
  <si>
    <t>PLEASE COMPLETE THE BASELINE FINANCIALS BEFORE COMPLETING THIS SHEET. PLEASE ONLY COMPLETE THE GREY HIGHLIGHTED CELLS.</t>
  </si>
  <si>
    <t>Summary</t>
  </si>
  <si>
    <t>Baseline Financials Tab</t>
  </si>
  <si>
    <t>Project Summary Tab</t>
  </si>
  <si>
    <t>Difference</t>
  </si>
  <si>
    <t>Total project costs</t>
  </si>
  <si>
    <t>Annual working days</t>
  </si>
  <si>
    <t>Role</t>
  </si>
  <si>
    <t>Gross Employee Cost</t>
  </si>
  <si>
    <t>Rate (£/day)</t>
  </si>
  <si>
    <t>Days on project</t>
  </si>
  <si>
    <t>Total Costs</t>
  </si>
  <si>
    <t>Project Manager</t>
  </si>
  <si>
    <t>Engineer</t>
  </si>
  <si>
    <t>Analyst</t>
  </si>
  <si>
    <t>Technician</t>
  </si>
  <si>
    <t>Technical Director</t>
  </si>
  <si>
    <t>Indirect Costs</t>
  </si>
  <si>
    <t>Overhead costs are based on 20% of Personnel Costs</t>
  </si>
  <si>
    <t>Total overheads</t>
  </si>
  <si>
    <t>Equipment</t>
  </si>
  <si>
    <t>Details of any consumables and small equipment that will be purchased</t>
  </si>
  <si>
    <t>Item</t>
  </si>
  <si>
    <t>Quantity</t>
  </si>
  <si>
    <t>Cost Per Item</t>
  </si>
  <si>
    <t>Capital investment of testing infrastructure</t>
  </si>
  <si>
    <t>Total Materials Cost</t>
  </si>
  <si>
    <t xml:space="preserve">Details of any subcontracted costs such as support from delivery partners.  </t>
  </si>
  <si>
    <t>Subcontractor Name</t>
  </si>
  <si>
    <t>Activity</t>
  </si>
  <si>
    <t>Cost</t>
  </si>
  <si>
    <t xml:space="preserve">External testing facility </t>
  </si>
  <si>
    <t>testing of product</t>
  </si>
  <si>
    <t>Total Subcontracting Cost</t>
  </si>
  <si>
    <t>Travel and Subsistence</t>
  </si>
  <si>
    <t>Please estimate the travel and subsistence costs incurred during the project.</t>
  </si>
  <si>
    <t>Reason for journey</t>
  </si>
  <si>
    <t>Number of journeys</t>
  </si>
  <si>
    <t>Cost each (£)</t>
  </si>
  <si>
    <t>Total (£)</t>
  </si>
  <si>
    <t xml:space="preserve">Travel to US </t>
  </si>
  <si>
    <t>Total Travel and Subsistence</t>
  </si>
  <si>
    <t>Other Goods, Works and Services</t>
  </si>
  <si>
    <t>Any other costs not covered elsewhere</t>
  </si>
  <si>
    <t>Description and justification of the cost</t>
  </si>
  <si>
    <t>Estimated cost (£)</t>
  </si>
  <si>
    <t>Internally invoiced testing facilitiy costs</t>
  </si>
  <si>
    <t>Total Other Goods, Works and Services</t>
  </si>
  <si>
    <t>Other Costs</t>
  </si>
  <si>
    <t>Total Other Costs</t>
  </si>
  <si>
    <t>Organisation Size and Project Type</t>
  </si>
  <si>
    <t>Project Type</t>
  </si>
  <si>
    <t>Funding Rate</t>
  </si>
  <si>
    <t>Medium</t>
  </si>
  <si>
    <t xml:space="preserve">Small or Micro </t>
  </si>
  <si>
    <t>Experimental Development</t>
  </si>
  <si>
    <t>Drop Downs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</si>
</sst>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_-;\-&quot;£&quot;* #,##0_-;_-&quot;£&quot;* &quot;-&quot;??_-;_-@"/>
    <numFmt numFmtId="165" formatCode="_-[$£-809]* #,##0_-;\-[$£-809]* #,##0_-;_-[$£-809]* &quot;-&quot;??_-;_-@"/>
    <numFmt numFmtId="166" formatCode="_-* #,##0_-;\-* #,##0_-;_-* &quot;-&quot;??_-;_-@"/>
    <numFmt numFmtId="167" formatCode="#,##0_ ;\-#,##0\ "/>
    <numFmt numFmtId="168" formatCode="0.0%"/>
    <numFmt numFmtId="169" formatCode="_-&quot;£&quot;* #,##0_-;\-&quot;£&quot;* #,##0_-;_-&quot;£&quot;* &quot;-&quot;??_-;_-@_-"/>
    <numFmt numFmtId="170" formatCode="&quot;£&quot;#,##0"/>
    <numFmt numFmtId="171" formatCode="_-[$£-809]* #,##0_-;\-[$£-809]* #,##0_-;_-[$£-809]* &quot;-&quot;??_-;_-@_-"/>
  </numFmts>
  <fonts count="31">
    <font>
      <sz val="11"/>
      <color theme="1"/>
      <name val="Arial"/>
    </font>
    <font>
      <sz val="11"/>
      <color theme="1"/>
      <name val="Calibri"/>
      <family val="2"/>
      <scheme val="minor"/>
    </font>
    <font>
      <sz val="11"/>
      <color theme="1"/>
      <name val="Calibri"/>
      <family val="2"/>
    </font>
    <font>
      <b/>
      <sz val="11"/>
      <color theme="1"/>
      <name val="Calibri"/>
      <family val="2"/>
    </font>
    <font>
      <b/>
      <sz val="14"/>
      <color theme="1"/>
      <name val="Calibri"/>
      <family val="2"/>
    </font>
    <font>
      <i/>
      <sz val="11"/>
      <color theme="1"/>
      <name val="Calibri"/>
      <family val="2"/>
    </font>
    <font>
      <sz val="11"/>
      <color rgb="FF000000"/>
      <name val="Calibri"/>
      <family val="2"/>
    </font>
    <font>
      <b/>
      <sz val="11"/>
      <color rgb="FF0070C0"/>
      <name val="Calibri"/>
      <family val="2"/>
    </font>
    <font>
      <sz val="11"/>
      <color theme="1"/>
      <name val="Arial"/>
      <family val="2"/>
    </font>
    <font>
      <b/>
      <sz val="11"/>
      <color theme="1"/>
      <name val="Calibri"/>
      <family val="2"/>
      <scheme val="minor"/>
    </font>
    <font>
      <sz val="11"/>
      <name val="Calibri"/>
      <family val="2"/>
    </font>
    <font>
      <sz val="11"/>
      <color theme="1"/>
      <name val="Arial"/>
    </font>
    <font>
      <b/>
      <sz val="11"/>
      <color theme="1"/>
      <name val="Arial"/>
      <family val="2"/>
    </font>
    <font>
      <sz val="10"/>
      <color theme="1"/>
      <name val="Arial"/>
      <family val="2"/>
    </font>
    <font>
      <b/>
      <sz val="15"/>
      <color theme="3"/>
      <name val="Calibri"/>
      <family val="2"/>
      <scheme val="minor"/>
    </font>
    <font>
      <b/>
      <sz val="14"/>
      <color theme="1"/>
      <name val="Calibri"/>
      <family val="2"/>
      <scheme val="minor"/>
    </font>
    <font>
      <i/>
      <sz val="11"/>
      <color theme="1"/>
      <name val="Calibri"/>
      <family val="2"/>
      <scheme val="minor"/>
    </font>
    <font>
      <b/>
      <sz val="10"/>
      <color indexed="8"/>
      <name val="Calibri"/>
      <family val="2"/>
      <scheme val="minor"/>
    </font>
    <font>
      <sz val="10"/>
      <color theme="1"/>
      <name val="Calibri"/>
      <family val="2"/>
      <scheme val="minor"/>
    </font>
    <font>
      <sz val="11"/>
      <name val="Calibri"/>
      <family val="2"/>
      <scheme val="minor"/>
    </font>
    <font>
      <b/>
      <sz val="9"/>
      <color indexed="81"/>
      <name val="Tahoma"/>
      <family val="2"/>
    </font>
    <font>
      <sz val="9"/>
      <color indexed="81"/>
      <name val="Tahoma"/>
      <family val="2"/>
    </font>
    <font>
      <sz val="11"/>
      <color indexed="81"/>
      <name val="Tahoma"/>
      <family val="2"/>
    </font>
    <font>
      <b/>
      <sz val="10"/>
      <color theme="1"/>
      <name val="Calibri"/>
      <family val="2"/>
      <scheme val="minor"/>
    </font>
    <font>
      <b/>
      <u/>
      <sz val="11"/>
      <color indexed="8"/>
      <name val="Calibri"/>
      <family val="2"/>
      <scheme val="minor"/>
    </font>
    <font>
      <b/>
      <i/>
      <sz val="11"/>
      <color theme="1"/>
      <name val="Calibri"/>
      <family val="2"/>
      <scheme val="minor"/>
    </font>
    <font>
      <b/>
      <sz val="11"/>
      <color rgb="FF7030A0"/>
      <name val="Calibri"/>
      <family val="2"/>
    </font>
    <font>
      <b/>
      <sz val="11"/>
      <name val="Calibri"/>
      <family val="2"/>
      <scheme val="minor"/>
    </font>
    <font>
      <b/>
      <sz val="10"/>
      <name val="Calibri"/>
      <family val="2"/>
      <scheme val="minor"/>
    </font>
    <font>
      <b/>
      <sz val="11"/>
      <name val="Calibri"/>
      <family val="2"/>
    </font>
    <font>
      <i/>
      <sz val="11"/>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theme="6" tint="0.59999389629810485"/>
        <bgColor rgb="FFC5E0B3"/>
      </patternFill>
    </fill>
    <fill>
      <patternFill patternType="solid">
        <fgColor rgb="FF4BD0FF"/>
        <bgColor indexed="64"/>
      </patternFill>
    </fill>
    <fill>
      <patternFill patternType="solid">
        <fgColor rgb="FFC1EFFF"/>
        <bgColor indexed="64"/>
      </patternFill>
    </fill>
  </fills>
  <borders count="11">
    <border>
      <left/>
      <right/>
      <top/>
      <bottom/>
      <diagonal/>
    </border>
    <border>
      <left/>
      <right/>
      <top/>
      <bottom style="thin">
        <color rgb="FF000000"/>
      </bottom>
      <diagonal/>
    </border>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diagonal/>
    </border>
    <border>
      <left/>
      <right/>
      <top/>
      <bottom style="medium">
        <color rgb="FF7030A0"/>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s>
  <cellStyleXfs count="4">
    <xf numFmtId="0" fontId="0" fillId="0" borderId="0"/>
    <xf numFmtId="9" fontId="11" fillId="0" borderId="0" applyFont="0" applyFill="0" applyBorder="0" applyAlignment="0" applyProtection="0"/>
    <xf numFmtId="0" fontId="14" fillId="0" borderId="5" applyNumberFormat="0" applyFill="0" applyAlignment="0" applyProtection="0"/>
    <xf numFmtId="0" fontId="1" fillId="0" borderId="2"/>
  </cellStyleXfs>
  <cellXfs count="87">
    <xf numFmtId="0" fontId="0" fillId="0" borderId="0" xfId="0"/>
    <xf numFmtId="0" fontId="3" fillId="0" borderId="0" xfId="0" applyFont="1"/>
    <xf numFmtId="0" fontId="4" fillId="0" borderId="1" xfId="0" applyFont="1" applyBorder="1"/>
    <xf numFmtId="0" fontId="2" fillId="0" borderId="1" xfId="0" applyFont="1" applyBorder="1"/>
    <xf numFmtId="0" fontId="2" fillId="0" borderId="0" xfId="0" applyFont="1"/>
    <xf numFmtId="164" fontId="2" fillId="0" borderId="0" xfId="0" applyNumberFormat="1" applyFont="1"/>
    <xf numFmtId="0" fontId="3" fillId="0" borderId="1" xfId="0" applyFont="1" applyBorder="1"/>
    <xf numFmtId="164" fontId="3" fillId="0" borderId="1" xfId="0" applyNumberFormat="1" applyFont="1" applyBorder="1"/>
    <xf numFmtId="165" fontId="2" fillId="0" borderId="0" xfId="0" applyNumberFormat="1" applyFont="1"/>
    <xf numFmtId="0" fontId="3" fillId="0" borderId="3" xfId="0" applyFont="1" applyBorder="1"/>
    <xf numFmtId="164" fontId="3" fillId="0" borderId="3" xfId="0" applyNumberFormat="1" applyFont="1" applyBorder="1"/>
    <xf numFmtId="0" fontId="2" fillId="0" borderId="3" xfId="0" applyFont="1" applyBorder="1"/>
    <xf numFmtId="165" fontId="3" fillId="0" borderId="3" xfId="0" applyNumberFormat="1" applyFont="1" applyBorder="1"/>
    <xf numFmtId="167" fontId="3" fillId="0" borderId="3" xfId="0" applyNumberFormat="1" applyFont="1" applyBorder="1"/>
    <xf numFmtId="0" fontId="7" fillId="0" borderId="0" xfId="0" applyFont="1"/>
    <xf numFmtId="0" fontId="3" fillId="0" borderId="0" xfId="0" applyFont="1" applyAlignment="1">
      <alignment horizontal="center" vertical="center"/>
    </xf>
    <xf numFmtId="164" fontId="3" fillId="0" borderId="2" xfId="0" applyNumberFormat="1" applyFont="1" applyBorder="1" applyAlignment="1">
      <alignment horizontal="left"/>
    </xf>
    <xf numFmtId="165" fontId="6" fillId="0" borderId="2" xfId="0" applyNumberFormat="1" applyFont="1" applyBorder="1"/>
    <xf numFmtId="0" fontId="8" fillId="0" borderId="0" xfId="0" applyFont="1" applyAlignment="1">
      <alignment horizontal="center" vertical="center"/>
    </xf>
    <xf numFmtId="165" fontId="10" fillId="0" borderId="0" xfId="0" applyNumberFormat="1" applyFont="1"/>
    <xf numFmtId="0" fontId="12" fillId="0" borderId="4" xfId="0" applyFont="1" applyBorder="1" applyAlignment="1">
      <alignment horizontal="center" vertical="center"/>
    </xf>
    <xf numFmtId="0" fontId="13" fillId="0" borderId="4" xfId="0" applyFont="1" applyBorder="1" applyAlignment="1">
      <alignment vertical="center"/>
    </xf>
    <xf numFmtId="9" fontId="13" fillId="0" borderId="4" xfId="0" applyNumberFormat="1" applyFont="1" applyBorder="1" applyAlignment="1">
      <alignment horizontal="center" vertical="center"/>
    </xf>
    <xf numFmtId="0" fontId="13" fillId="0" borderId="2" xfId="0" applyFont="1" applyBorder="1" applyAlignment="1">
      <alignment vertical="center"/>
    </xf>
    <xf numFmtId="9" fontId="2" fillId="0" borderId="2" xfId="1" applyFont="1" applyFill="1" applyBorder="1" applyAlignment="1">
      <alignment horizontal="center" vertical="center" wrapText="1"/>
    </xf>
    <xf numFmtId="0" fontId="1" fillId="0" borderId="2" xfId="3"/>
    <xf numFmtId="0" fontId="16" fillId="0" borderId="2" xfId="3" applyFont="1"/>
    <xf numFmtId="0" fontId="17" fillId="0" borderId="2" xfId="3" applyFont="1" applyAlignment="1">
      <alignment vertical="top"/>
    </xf>
    <xf numFmtId="0" fontId="1" fillId="0" borderId="2" xfId="3" applyAlignment="1">
      <alignment vertical="top"/>
    </xf>
    <xf numFmtId="0" fontId="19" fillId="0" borderId="4" xfId="3" applyFont="1" applyBorder="1"/>
    <xf numFmtId="0" fontId="9" fillId="0" borderId="2" xfId="3" applyFont="1"/>
    <xf numFmtId="0" fontId="15" fillId="0" borderId="7" xfId="2" applyFont="1" applyBorder="1"/>
    <xf numFmtId="0" fontId="24" fillId="0" borderId="2" xfId="3" applyFont="1" applyAlignment="1">
      <alignment vertical="top"/>
    </xf>
    <xf numFmtId="0" fontId="9" fillId="0" borderId="4" xfId="3" applyFont="1" applyBorder="1" applyAlignment="1">
      <alignment horizontal="center"/>
    </xf>
    <xf numFmtId="0" fontId="17" fillId="0" borderId="4" xfId="3" applyFont="1" applyBorder="1" applyAlignment="1">
      <alignment horizontal="left" vertical="top"/>
    </xf>
    <xf numFmtId="0" fontId="1" fillId="0" borderId="4" xfId="3" applyBorder="1" applyAlignment="1">
      <alignment horizontal="center"/>
    </xf>
    <xf numFmtId="9" fontId="1" fillId="0" borderId="4" xfId="3" applyNumberFormat="1" applyBorder="1" applyAlignment="1">
      <alignment horizontal="center"/>
    </xf>
    <xf numFmtId="0" fontId="25" fillId="0" borderId="2" xfId="2" applyFont="1" applyBorder="1"/>
    <xf numFmtId="0" fontId="1" fillId="0" borderId="0" xfId="0" applyFont="1"/>
    <xf numFmtId="0" fontId="26" fillId="0" borderId="0" xfId="0" applyFont="1"/>
    <xf numFmtId="0" fontId="1" fillId="0" borderId="2" xfId="0" applyFont="1" applyBorder="1"/>
    <xf numFmtId="0" fontId="1" fillId="0" borderId="8" xfId="0" applyFont="1" applyBorder="1"/>
    <xf numFmtId="165" fontId="0" fillId="0" borderId="0" xfId="0" applyNumberFormat="1"/>
    <xf numFmtId="164" fontId="0" fillId="0" borderId="0" xfId="0" applyNumberFormat="1"/>
    <xf numFmtId="0" fontId="2" fillId="3" borderId="2" xfId="0" applyFont="1" applyFill="1" applyBorder="1"/>
    <xf numFmtId="164" fontId="2" fillId="3" borderId="2" xfId="0" applyNumberFormat="1" applyFont="1" applyFill="1" applyBorder="1"/>
    <xf numFmtId="0" fontId="5" fillId="3" borderId="2" xfId="0" applyFont="1" applyFill="1" applyBorder="1"/>
    <xf numFmtId="166" fontId="5" fillId="3" borderId="2" xfId="0" applyNumberFormat="1" applyFont="1" applyFill="1" applyBorder="1"/>
    <xf numFmtId="164" fontId="5" fillId="3" borderId="2" xfId="0" applyNumberFormat="1" applyFont="1" applyFill="1" applyBorder="1"/>
    <xf numFmtId="166" fontId="2" fillId="3" borderId="2" xfId="0" applyNumberFormat="1" applyFont="1" applyFill="1" applyBorder="1"/>
    <xf numFmtId="167" fontId="2" fillId="3" borderId="2" xfId="0" applyNumberFormat="1" applyFont="1" applyFill="1" applyBorder="1"/>
    <xf numFmtId="165" fontId="2" fillId="3" borderId="2" xfId="0" applyNumberFormat="1" applyFont="1" applyFill="1" applyBorder="1"/>
    <xf numFmtId="0" fontId="9" fillId="0" borderId="4" xfId="0" applyFont="1" applyBorder="1"/>
    <xf numFmtId="0" fontId="28" fillId="4" borderId="4" xfId="3" applyFont="1" applyFill="1" applyBorder="1" applyAlignment="1">
      <alignment horizontal="center" vertical="top" wrapText="1"/>
    </xf>
    <xf numFmtId="0" fontId="28" fillId="4" borderId="4" xfId="3" applyFont="1" applyFill="1" applyBorder="1" applyAlignment="1">
      <alignment horizontal="center" vertical="top"/>
    </xf>
    <xf numFmtId="0" fontId="27" fillId="4" borderId="4" xfId="3" applyFont="1" applyFill="1" applyBorder="1"/>
    <xf numFmtId="0" fontId="29" fillId="4" borderId="4" xfId="0" applyFont="1" applyFill="1" applyBorder="1" applyAlignment="1">
      <alignment horizontal="center" vertical="center"/>
    </xf>
    <xf numFmtId="0" fontId="17" fillId="5" borderId="4" xfId="3" applyFont="1" applyFill="1" applyBorder="1" applyAlignment="1">
      <alignment horizontal="center" vertical="top"/>
    </xf>
    <xf numFmtId="0" fontId="9" fillId="5" borderId="4" xfId="3" applyFont="1" applyFill="1" applyBorder="1" applyAlignment="1">
      <alignment horizontal="center"/>
    </xf>
    <xf numFmtId="0" fontId="9" fillId="5" borderId="4" xfId="3" applyFont="1" applyFill="1" applyBorder="1" applyAlignment="1">
      <alignment horizontal="center" wrapText="1"/>
    </xf>
    <xf numFmtId="9" fontId="1" fillId="0" borderId="4" xfId="3" applyNumberFormat="1" applyBorder="1"/>
    <xf numFmtId="169" fontId="16" fillId="2" borderId="4" xfId="3" applyNumberFormat="1" applyFont="1" applyFill="1" applyBorder="1"/>
    <xf numFmtId="169" fontId="1" fillId="0" borderId="4" xfId="3" applyNumberFormat="1" applyBorder="1"/>
    <xf numFmtId="169" fontId="16" fillId="0" borderId="4" xfId="3" applyNumberFormat="1" applyFont="1" applyBorder="1"/>
    <xf numFmtId="169" fontId="1" fillId="0" borderId="4" xfId="3" applyNumberFormat="1" applyBorder="1" applyAlignment="1">
      <alignment vertical="top"/>
    </xf>
    <xf numFmtId="170" fontId="9" fillId="0" borderId="4" xfId="3" applyNumberFormat="1" applyFont="1" applyBorder="1"/>
    <xf numFmtId="170" fontId="1" fillId="0" borderId="4" xfId="3" applyNumberFormat="1" applyBorder="1"/>
    <xf numFmtId="171" fontId="1" fillId="0" borderId="4" xfId="3" applyNumberFormat="1" applyBorder="1"/>
    <xf numFmtId="169" fontId="16" fillId="2" borderId="4" xfId="3" applyNumberFormat="1" applyFont="1" applyFill="1" applyBorder="1" applyAlignment="1" applyProtection="1">
      <alignment horizontal="right" vertical="top"/>
      <protection locked="0"/>
    </xf>
    <xf numFmtId="165" fontId="5" fillId="3" borderId="2" xfId="0" applyNumberFormat="1" applyFont="1" applyFill="1" applyBorder="1"/>
    <xf numFmtId="0" fontId="5" fillId="3" borderId="3" xfId="0" applyFont="1" applyFill="1" applyBorder="1"/>
    <xf numFmtId="167" fontId="5" fillId="3" borderId="2" xfId="0" applyNumberFormat="1" applyFont="1" applyFill="1" applyBorder="1"/>
    <xf numFmtId="0" fontId="28" fillId="4" borderId="4" xfId="0" applyFont="1" applyFill="1" applyBorder="1"/>
    <xf numFmtId="0" fontId="9" fillId="0" borderId="6" xfId="0" applyFont="1" applyBorder="1"/>
    <xf numFmtId="164" fontId="1" fillId="0" borderId="2" xfId="0" applyNumberFormat="1" applyFont="1" applyBorder="1"/>
    <xf numFmtId="164" fontId="1" fillId="0" borderId="9" xfId="0" applyNumberFormat="1" applyFont="1" applyBorder="1"/>
    <xf numFmtId="168" fontId="1" fillId="0" borderId="2" xfId="0" applyNumberFormat="1" applyFont="1" applyBorder="1"/>
    <xf numFmtId="0" fontId="18" fillId="0" borderId="4" xfId="0" applyFont="1" applyBorder="1" applyAlignment="1">
      <alignment horizontal="left" vertical="center" wrapText="1"/>
    </xf>
    <xf numFmtId="0" fontId="18" fillId="0" borderId="4" xfId="0" applyFont="1" applyBorder="1" applyAlignment="1">
      <alignment horizontal="left" wrapText="1"/>
    </xf>
    <xf numFmtId="0" fontId="27" fillId="0" borderId="4" xfId="0" applyFont="1" applyBorder="1" applyAlignment="1">
      <alignment horizontal="center"/>
    </xf>
    <xf numFmtId="0" fontId="28" fillId="4" borderId="6" xfId="3" applyFont="1" applyFill="1" applyBorder="1" applyAlignment="1">
      <alignment horizontal="center" vertical="top"/>
    </xf>
    <xf numFmtId="0" fontId="23" fillId="4" borderId="4" xfId="3" applyFont="1" applyFill="1" applyBorder="1" applyAlignment="1">
      <alignment horizontal="center"/>
    </xf>
    <xf numFmtId="0" fontId="2" fillId="0" borderId="4" xfId="0" applyFont="1" applyBorder="1" applyAlignment="1">
      <alignment horizontal="center" vertical="center" wrapText="1"/>
    </xf>
    <xf numFmtId="0" fontId="30"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 fillId="3" borderId="2" xfId="0" applyFont="1" applyFill="1" applyBorder="1" applyAlignment="1">
      <alignment horizontal="left"/>
    </xf>
    <xf numFmtId="0" fontId="5" fillId="3" borderId="10" xfId="0" applyFont="1" applyFill="1" applyBorder="1" applyAlignment="1">
      <alignment horizontal="left"/>
    </xf>
  </cellXfs>
  <cellStyles count="4">
    <cellStyle name="Heading 1" xfId="2" builtinId="16"/>
    <cellStyle name="Normal" xfId="0" builtinId="0"/>
    <cellStyle name="Normal 2" xfId="3" xr:uid="{DE0A0659-8947-4BF6-8A35-F826975F75F3}"/>
    <cellStyle name="Per cent" xfId="1"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4BD0FF"/>
      <color rgb="FFC1EFFF"/>
      <color rgb="FFD5B8EA"/>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GB"/>
              <a:t>QUARTERLY</a:t>
            </a:r>
            <a:r>
              <a:rPr lang="en-GB" baseline="0"/>
              <a:t> COST %</a:t>
            </a:r>
            <a:endParaRPr lang="en-GB"/>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08FE-4B37-86CA-975A13E74E7E}"/>
              </c:ext>
            </c:extLst>
          </c:dPt>
          <c:dPt>
            <c:idx val="1"/>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08FE-4B37-86CA-975A13E74E7E}"/>
              </c:ext>
            </c:extLst>
          </c:dPt>
          <c:dPt>
            <c:idx val="2"/>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08FE-4B37-86CA-975A13E74E7E}"/>
              </c:ext>
            </c:extLst>
          </c:dPt>
          <c:dPt>
            <c:idx val="3"/>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08FE-4B37-86CA-975A13E74E7E}"/>
              </c:ext>
            </c:extLst>
          </c:dPt>
          <c:dPt>
            <c:idx val="4"/>
            <c:bubble3D val="0"/>
            <c:spPr>
              <a:solidFill>
                <a:schemeClr val="accent3">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08FE-4B37-86CA-975A13E74E7E}"/>
              </c:ext>
            </c:extLst>
          </c:dPt>
          <c:dPt>
            <c:idx val="5"/>
            <c:bubble3D val="0"/>
            <c:spPr>
              <a:solidFill>
                <a:schemeClr val="accent5">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08FE-4B37-86CA-975A13E74E7E}"/>
              </c:ext>
            </c:extLst>
          </c:dPt>
          <c:dPt>
            <c:idx val="6"/>
            <c:bubble3D val="0"/>
            <c:spPr>
              <a:solidFill>
                <a:schemeClr val="accent1">
                  <a:lumMod val="80000"/>
                  <a:lumOff val="2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08FE-4B37-86CA-975A13E74E7E}"/>
              </c:ext>
            </c:extLst>
          </c:dPt>
          <c:dPt>
            <c:idx val="7"/>
            <c:bubble3D val="0"/>
            <c:spPr>
              <a:solidFill>
                <a:schemeClr val="accent3">
                  <a:lumMod val="80000"/>
                  <a:lumOff val="2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08FE-4B37-86CA-975A13E74E7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'Baseline Financials'!$L$24:$L$29</c:f>
              <c:strCache>
                <c:ptCount val="6"/>
                <c:pt idx="0">
                  <c:v>Q1</c:v>
                </c:pt>
                <c:pt idx="1">
                  <c:v>Q2</c:v>
                </c:pt>
                <c:pt idx="2">
                  <c:v>Q3</c:v>
                </c:pt>
                <c:pt idx="3">
                  <c:v>Q4</c:v>
                </c:pt>
                <c:pt idx="4">
                  <c:v>Q5</c:v>
                </c:pt>
                <c:pt idx="5">
                  <c:v>Q6</c:v>
                </c:pt>
              </c:strCache>
            </c:strRef>
          </c:cat>
          <c:val>
            <c:numRef>
              <c:f>'Baseline Financials'!$N$24:$N$29</c:f>
              <c:numCache>
                <c:formatCode>0%</c:formatCode>
                <c:ptCount val="6"/>
                <c:pt idx="0">
                  <c:v>0.13580246913580246</c:v>
                </c:pt>
                <c:pt idx="1">
                  <c:v>0.13580246913580246</c:v>
                </c:pt>
                <c:pt idx="2">
                  <c:v>0.13580246913580246</c:v>
                </c:pt>
                <c:pt idx="3">
                  <c:v>0.22839506172839505</c:v>
                </c:pt>
                <c:pt idx="4">
                  <c:v>0.22839506172839505</c:v>
                </c:pt>
                <c:pt idx="5">
                  <c:v>0.13580246913580246</c:v>
                </c:pt>
              </c:numCache>
            </c:numRef>
          </c:val>
          <c:extLst>
            <c:ext xmlns:c16="http://schemas.microsoft.com/office/drawing/2014/chart" uri="{C3380CC4-5D6E-409C-BE32-E72D297353CC}">
              <c16:uniqueId val="{00000010-08FE-4B37-86CA-975A13E74E7E}"/>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GB"/>
              <a:t>COST/BUDGET</a:t>
            </a:r>
            <a:r>
              <a:rPr lang="en-GB" baseline="0"/>
              <a:t> LINE %</a:t>
            </a:r>
            <a:endParaRPr lang="en-GB"/>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810A-4A54-AA73-D86FC5735823}"/>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810A-4A54-AA73-D86FC5735823}"/>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810A-4A54-AA73-D86FC5735823}"/>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810A-4A54-AA73-D86FC5735823}"/>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810A-4A54-AA73-D86FC5735823}"/>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810A-4A54-AA73-D86FC5735823}"/>
              </c:ext>
            </c:extLst>
          </c:dPt>
          <c:dPt>
            <c:idx val="6"/>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810A-4A54-AA73-D86FC573582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'Baseline Financials'!$B$24:$B$30</c:f>
              <c:strCache>
                <c:ptCount val="7"/>
                <c:pt idx="0">
                  <c:v>Personnel Costs</c:v>
                </c:pt>
                <c:pt idx="1">
                  <c:v>Indirect Costs </c:v>
                </c:pt>
                <c:pt idx="2">
                  <c:v>Equipment </c:v>
                </c:pt>
                <c:pt idx="3">
                  <c:v>Subcontracting</c:v>
                </c:pt>
                <c:pt idx="4">
                  <c:v>Travel and Subsistence </c:v>
                </c:pt>
                <c:pt idx="5">
                  <c:v>Other goods, works and services</c:v>
                </c:pt>
                <c:pt idx="6">
                  <c:v>Other costs </c:v>
                </c:pt>
              </c:strCache>
            </c:strRef>
          </c:cat>
          <c:val>
            <c:numRef>
              <c:f>'Baseline Financials'!$C$24:$C$30</c:f>
              <c:numCache>
                <c:formatCode>_-"£"* #,##0_-;\-"£"* #,##0_-;_-"£"* "-"??_-;_-@_-</c:formatCode>
                <c:ptCount val="7"/>
                <c:pt idx="0">
                  <c:v>420000</c:v>
                </c:pt>
                <c:pt idx="1">
                  <c:v>84000</c:v>
                </c:pt>
                <c:pt idx="2">
                  <c:v>2000</c:v>
                </c:pt>
                <c:pt idx="3">
                  <c:v>100000</c:v>
                </c:pt>
                <c:pt idx="4">
                  <c:v>24000</c:v>
                </c:pt>
                <c:pt idx="5">
                  <c:v>18000</c:v>
                </c:pt>
                <c:pt idx="6">
                  <c:v>0</c:v>
                </c:pt>
              </c:numCache>
            </c:numRef>
          </c:val>
          <c:extLst>
            <c:ext xmlns:c16="http://schemas.microsoft.com/office/drawing/2014/chart" uri="{C3380CC4-5D6E-409C-BE32-E72D297353CC}">
              <c16:uniqueId val="{0000000C-810A-4A54-AA73-D86FC5735823}"/>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885264</xdr:colOff>
      <xdr:row>33</xdr:row>
      <xdr:rowOff>44824</xdr:rowOff>
    </xdr:from>
    <xdr:to>
      <xdr:col>14</xdr:col>
      <xdr:colOff>1288676</xdr:colOff>
      <xdr:row>59</xdr:row>
      <xdr:rowOff>179295</xdr:rowOff>
    </xdr:to>
    <xdr:graphicFrame macro="">
      <xdr:nvGraphicFramePr>
        <xdr:cNvPr id="2" name="Chart 1">
          <a:extLst>
            <a:ext uri="{FF2B5EF4-FFF2-40B4-BE49-F238E27FC236}">
              <a16:creationId xmlns:a16="http://schemas.microsoft.com/office/drawing/2014/main" id="{09241089-71A7-4638-A613-73C34B6FA3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92378</xdr:colOff>
      <xdr:row>33</xdr:row>
      <xdr:rowOff>58852</xdr:rowOff>
    </xdr:from>
    <xdr:to>
      <xdr:col>6</xdr:col>
      <xdr:colOff>705970</xdr:colOff>
      <xdr:row>59</xdr:row>
      <xdr:rowOff>179294</xdr:rowOff>
    </xdr:to>
    <xdr:graphicFrame macro="">
      <xdr:nvGraphicFramePr>
        <xdr:cNvPr id="4" name="Chart 3">
          <a:extLst>
            <a:ext uri="{FF2B5EF4-FFF2-40B4-BE49-F238E27FC236}">
              <a16:creationId xmlns:a16="http://schemas.microsoft.com/office/drawing/2014/main" id="{770B9AF6-D919-4949-858E-37D56ED24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422079</xdr:colOff>
      <xdr:row>0</xdr:row>
      <xdr:rowOff>155850</xdr:rowOff>
    </xdr:from>
    <xdr:to>
      <xdr:col>4</xdr:col>
      <xdr:colOff>274981</xdr:colOff>
      <xdr:row>4</xdr:row>
      <xdr:rowOff>116150</xdr:rowOff>
    </xdr:to>
    <xdr:pic>
      <xdr:nvPicPr>
        <xdr:cNvPr id="5" name="Picture 4">
          <a:extLst>
            <a:ext uri="{FF2B5EF4-FFF2-40B4-BE49-F238E27FC236}">
              <a16:creationId xmlns:a16="http://schemas.microsoft.com/office/drawing/2014/main" id="{E7890896-D637-4700-B603-8FD302B453F5}"/>
            </a:ext>
            <a:ext uri="{147F2762-F138-4A5C-976F-8EAC2B608ADB}">
              <a16:predDERef xmlns:a16="http://schemas.microsoft.com/office/drawing/2014/main" pred="{770B9AF6-D919-4949-858E-37D56ED2480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46179" y="155850"/>
          <a:ext cx="2396077" cy="779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tf039871602?82B325B1" TargetMode="External"/><Relationship Id="rId1" Type="http://schemas.openxmlformats.org/officeDocument/2006/relationships/externalLinkPath" Target="file:///\\82B325B1\tf0398716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gnus.willett\ORE%20Catapult\PN000369%20-%20CEDECO%20-%20Documents%20(1)\6%20-%20Formal%20Project%20Reporting\Quarterly%20Report%20April%202020\Annex%203_Financial%20Forecast_Cedeco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Project Data Sorted"/>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im Template"/>
      <sheetName val="Sheet1"/>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4333D-68D7-4E10-A7AF-7ED54FCBD514}">
  <dimension ref="B1:K20"/>
  <sheetViews>
    <sheetView showGridLines="0" zoomScale="90" zoomScaleNormal="90" workbookViewId="0">
      <selection activeCell="I7" sqref="I7"/>
    </sheetView>
  </sheetViews>
  <sheetFormatPr defaultRowHeight="15"/>
  <cols>
    <col min="1" max="1" width="5" style="38" customWidth="1"/>
    <col min="2" max="2" width="25.125" style="38" customWidth="1"/>
    <col min="3" max="9" width="16.75" style="38" customWidth="1"/>
    <col min="10" max="10" width="6.125" style="38" customWidth="1"/>
    <col min="11" max="11" width="4.125" style="38" customWidth="1"/>
    <col min="12" max="16384" width="9" style="38"/>
  </cols>
  <sheetData>
    <row r="1" spans="2:11">
      <c r="B1" s="38" t="s">
        <v>0</v>
      </c>
    </row>
    <row r="3" spans="2:11">
      <c r="B3" s="73" t="s">
        <v>1</v>
      </c>
      <c r="C3" s="40"/>
      <c r="D3" s="40"/>
      <c r="E3" s="40"/>
      <c r="F3" s="40"/>
      <c r="G3" s="40"/>
    </row>
    <row r="4" spans="2:11" ht="46.5" customHeight="1">
      <c r="B4" s="77" t="s">
        <v>2</v>
      </c>
      <c r="C4" s="77"/>
      <c r="D4" s="77"/>
      <c r="E4" s="77"/>
      <c r="F4" s="77"/>
      <c r="G4" s="77"/>
    </row>
    <row r="5" spans="2:11" ht="35.25" customHeight="1">
      <c r="B5" s="77" t="s">
        <v>3</v>
      </c>
      <c r="C5" s="77"/>
      <c r="D5" s="77"/>
      <c r="E5" s="77"/>
      <c r="F5" s="77"/>
      <c r="G5" s="77"/>
    </row>
    <row r="6" spans="2:11" ht="45.75" customHeight="1">
      <c r="B6" s="77" t="s">
        <v>4</v>
      </c>
      <c r="C6" s="77"/>
      <c r="D6" s="77"/>
      <c r="E6" s="77"/>
      <c r="F6" s="77"/>
      <c r="G6" s="77"/>
    </row>
    <row r="7" spans="2:11" ht="42.75" customHeight="1">
      <c r="B7" s="77" t="s">
        <v>5</v>
      </c>
      <c r="C7" s="77"/>
      <c r="D7" s="77"/>
      <c r="E7" s="77"/>
      <c r="F7" s="77"/>
      <c r="G7" s="77"/>
    </row>
    <row r="8" spans="2:11" ht="42.75" customHeight="1">
      <c r="B8" s="77" t="s">
        <v>6</v>
      </c>
      <c r="C8" s="77"/>
      <c r="D8" s="77"/>
      <c r="E8" s="77"/>
      <c r="F8" s="77"/>
      <c r="G8" s="77"/>
    </row>
    <row r="9" spans="2:11" ht="42.75" customHeight="1">
      <c r="B9" s="77" t="s">
        <v>7</v>
      </c>
      <c r="C9" s="77"/>
      <c r="D9" s="77"/>
      <c r="E9" s="77"/>
      <c r="F9" s="77"/>
      <c r="G9" s="77"/>
    </row>
    <row r="12" spans="2:11">
      <c r="B12" s="52" t="s">
        <v>8</v>
      </c>
    </row>
    <row r="13" spans="2:11">
      <c r="B13" s="72" t="s">
        <v>9</v>
      </c>
      <c r="C13" s="79" t="s">
        <v>10</v>
      </c>
      <c r="D13" s="79"/>
      <c r="E13" s="79"/>
      <c r="F13" s="79"/>
      <c r="G13" s="79"/>
      <c r="H13" s="79"/>
      <c r="I13" s="79"/>
      <c r="J13" s="79"/>
      <c r="K13" s="79"/>
    </row>
    <row r="14" spans="2:11" ht="57.75" customHeight="1">
      <c r="B14" s="72" t="s">
        <v>11</v>
      </c>
      <c r="C14" s="78" t="s">
        <v>12</v>
      </c>
      <c r="D14" s="78"/>
      <c r="E14" s="78"/>
      <c r="F14" s="78"/>
      <c r="G14" s="78"/>
      <c r="H14" s="78"/>
      <c r="I14" s="78"/>
      <c r="J14" s="78"/>
      <c r="K14" s="78"/>
    </row>
    <row r="15" spans="2:11" ht="28.5" customHeight="1">
      <c r="B15" s="72" t="s">
        <v>13</v>
      </c>
      <c r="C15" s="78" t="s">
        <v>14</v>
      </c>
      <c r="D15" s="78"/>
      <c r="E15" s="78"/>
      <c r="F15" s="78"/>
      <c r="G15" s="78"/>
      <c r="H15" s="78"/>
      <c r="I15" s="78"/>
      <c r="J15" s="78"/>
      <c r="K15" s="78"/>
    </row>
    <row r="16" spans="2:11" ht="28.5" customHeight="1">
      <c r="B16" s="72" t="s">
        <v>15</v>
      </c>
      <c r="C16" s="78" t="s">
        <v>16</v>
      </c>
      <c r="D16" s="78"/>
      <c r="E16" s="78"/>
      <c r="F16" s="78"/>
      <c r="G16" s="78"/>
      <c r="H16" s="78"/>
      <c r="I16" s="78"/>
      <c r="J16" s="78"/>
      <c r="K16" s="78"/>
    </row>
    <row r="17" spans="2:11" ht="28.5" customHeight="1">
      <c r="B17" s="72" t="s">
        <v>17</v>
      </c>
      <c r="C17" s="78" t="s">
        <v>18</v>
      </c>
      <c r="D17" s="78"/>
      <c r="E17" s="78"/>
      <c r="F17" s="78"/>
      <c r="G17" s="78"/>
      <c r="H17" s="78"/>
      <c r="I17" s="78"/>
      <c r="J17" s="78"/>
      <c r="K17" s="78"/>
    </row>
    <row r="18" spans="2:11" ht="28.5" customHeight="1">
      <c r="B18" s="72" t="s">
        <v>19</v>
      </c>
      <c r="C18" s="78" t="s">
        <v>20</v>
      </c>
      <c r="D18" s="78"/>
      <c r="E18" s="78"/>
      <c r="F18" s="78"/>
      <c r="G18" s="78"/>
      <c r="H18" s="78"/>
      <c r="I18" s="78"/>
      <c r="J18" s="78"/>
      <c r="K18" s="78"/>
    </row>
    <row r="19" spans="2:11" ht="28.5" customHeight="1">
      <c r="B19" s="72" t="s">
        <v>21</v>
      </c>
      <c r="C19" s="78" t="s">
        <v>22</v>
      </c>
      <c r="D19" s="78"/>
      <c r="E19" s="78"/>
      <c r="F19" s="78"/>
      <c r="G19" s="78"/>
      <c r="H19" s="78"/>
      <c r="I19" s="78"/>
      <c r="J19" s="78"/>
      <c r="K19" s="78"/>
    </row>
    <row r="20" spans="2:11" ht="28.5" customHeight="1">
      <c r="B20" s="72" t="s">
        <v>23</v>
      </c>
      <c r="C20" s="78" t="s">
        <v>24</v>
      </c>
      <c r="D20" s="78"/>
      <c r="E20" s="78"/>
      <c r="F20" s="78"/>
      <c r="G20" s="78"/>
      <c r="H20" s="78"/>
      <c r="I20" s="78"/>
      <c r="J20" s="78"/>
      <c r="K20" s="78"/>
    </row>
  </sheetData>
  <mergeCells count="14">
    <mergeCell ref="B4:G4"/>
    <mergeCell ref="B5:G5"/>
    <mergeCell ref="B6:G6"/>
    <mergeCell ref="B7:G7"/>
    <mergeCell ref="B8:G8"/>
    <mergeCell ref="B9:G9"/>
    <mergeCell ref="C19:K19"/>
    <mergeCell ref="C20:K20"/>
    <mergeCell ref="C13:K13"/>
    <mergeCell ref="C14:K14"/>
    <mergeCell ref="C15:K15"/>
    <mergeCell ref="C16:K16"/>
    <mergeCell ref="C17:K17"/>
    <mergeCell ref="C18:K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995D2-CC9B-48DF-8666-F5C471868693}">
  <dimension ref="B2:P47"/>
  <sheetViews>
    <sheetView showGridLines="0" tabSelected="1" topLeftCell="A2" zoomScale="85" zoomScaleNormal="85" workbookViewId="0">
      <selection activeCell="H28" sqref="H28"/>
    </sheetView>
  </sheetViews>
  <sheetFormatPr defaultColWidth="8" defaultRowHeight="15"/>
  <cols>
    <col min="1" max="1" width="2.625" style="25" customWidth="1"/>
    <col min="2" max="2" width="27.875" style="25" customWidth="1"/>
    <col min="3" max="3" width="21.25" style="25" customWidth="1"/>
    <col min="4" max="9" width="12.125" style="25" customWidth="1"/>
    <col min="10" max="10" width="13.875" style="25" customWidth="1"/>
    <col min="11" max="11" width="9.75" style="25" customWidth="1"/>
    <col min="12" max="12" width="11.875" style="25" customWidth="1"/>
    <col min="13" max="13" width="11.375" style="25" customWidth="1"/>
    <col min="14" max="14" width="18.25" style="25" customWidth="1"/>
    <col min="15" max="15" width="20.375" style="25" customWidth="1"/>
    <col min="16" max="16384" width="8" style="25"/>
  </cols>
  <sheetData>
    <row r="2" spans="2:4" ht="19.5" thickBot="1">
      <c r="B2" s="31" t="s">
        <v>25</v>
      </c>
    </row>
    <row r="6" spans="2:4" ht="14.25" customHeight="1">
      <c r="B6" s="37"/>
    </row>
    <row r="7" spans="2:4">
      <c r="B7" s="26" t="s">
        <v>26</v>
      </c>
    </row>
    <row r="8" spans="2:4">
      <c r="B8" s="26"/>
    </row>
    <row r="9" spans="2:4">
      <c r="B9" s="56" t="s">
        <v>27</v>
      </c>
      <c r="C9" s="82" t="s">
        <v>28</v>
      </c>
      <c r="D9" s="82"/>
    </row>
    <row r="10" spans="2:4">
      <c r="B10" s="56" t="s">
        <v>29</v>
      </c>
      <c r="C10" s="83" t="s">
        <v>30</v>
      </c>
      <c r="D10" s="83"/>
    </row>
    <row r="11" spans="2:4">
      <c r="B11" s="56" t="s">
        <v>31</v>
      </c>
      <c r="C11" s="83" t="s">
        <v>32</v>
      </c>
      <c r="D11" s="83"/>
    </row>
    <row r="12" spans="2:4">
      <c r="B12" s="56" t="s">
        <v>33</v>
      </c>
      <c r="C12" s="84" t="s">
        <v>34</v>
      </c>
      <c r="D12" s="84"/>
    </row>
    <row r="13" spans="2:4">
      <c r="B13" s="56" t="s">
        <v>35</v>
      </c>
      <c r="C13" s="84" t="s">
        <v>36</v>
      </c>
      <c r="D13" s="84"/>
    </row>
    <row r="14" spans="2:4">
      <c r="B14" s="15"/>
      <c r="C14" s="24"/>
    </row>
    <row r="15" spans="2:4">
      <c r="B15" s="55" t="s">
        <v>37</v>
      </c>
      <c r="C15" s="65">
        <f>C31</f>
        <v>648000</v>
      </c>
    </row>
    <row r="16" spans="2:4">
      <c r="B16" s="55" t="s">
        <v>38</v>
      </c>
      <c r="C16" s="66">
        <f>C15*(1-C18)</f>
        <v>324000</v>
      </c>
    </row>
    <row r="17" spans="2:14">
      <c r="B17" s="55" t="s">
        <v>39</v>
      </c>
      <c r="C17" s="66">
        <f>C15-C16</f>
        <v>324000</v>
      </c>
    </row>
    <row r="18" spans="2:14">
      <c r="B18" s="55" t="s">
        <v>40</v>
      </c>
      <c r="C18" s="60">
        <f>IF(C13="Industrial Research",(_xlfn.XLOOKUP(C12,'Drop Down'!B3:B5,'Drop Down'!D3:D5)),IF(C13="Experimental Development",_xlfn.XLOOKUP(C12,'Drop Down'!B6:B8,'Drop Down'!D6:D8)))</f>
        <v>0.5</v>
      </c>
    </row>
    <row r="19" spans="2:14">
      <c r="B19" s="55" t="s">
        <v>41</v>
      </c>
      <c r="C19" s="60">
        <v>0.2</v>
      </c>
    </row>
    <row r="20" spans="2:14">
      <c r="B20" s="27"/>
      <c r="C20" s="28"/>
      <c r="D20" s="28"/>
      <c r="E20" s="28"/>
      <c r="F20" s="28"/>
      <c r="G20" s="28"/>
      <c r="H20" s="28"/>
      <c r="I20" s="28"/>
      <c r="J20" s="28"/>
    </row>
    <row r="21" spans="2:14">
      <c r="B21" s="32" t="s">
        <v>42</v>
      </c>
      <c r="C21" s="28"/>
    </row>
    <row r="22" spans="2:14">
      <c r="B22" s="27"/>
      <c r="C22" s="28"/>
      <c r="D22" s="80" t="s">
        <v>43</v>
      </c>
      <c r="E22" s="80"/>
      <c r="F22" s="80"/>
      <c r="G22" s="80"/>
      <c r="H22" s="80"/>
      <c r="I22" s="80"/>
      <c r="L22" s="81" t="s">
        <v>44</v>
      </c>
      <c r="M22" s="81"/>
      <c r="N22" s="81"/>
    </row>
    <row r="23" spans="2:14">
      <c r="B23" s="54" t="s">
        <v>45</v>
      </c>
      <c r="C23" s="53" t="s">
        <v>46</v>
      </c>
      <c r="D23" s="57" t="s">
        <v>47</v>
      </c>
      <c r="E23" s="57" t="s">
        <v>48</v>
      </c>
      <c r="F23" s="57" t="s">
        <v>49</v>
      </c>
      <c r="G23" s="57" t="s">
        <v>50</v>
      </c>
      <c r="H23" s="57" t="s">
        <v>51</v>
      </c>
      <c r="I23" s="57" t="s">
        <v>52</v>
      </c>
      <c r="J23" s="33" t="s">
        <v>53</v>
      </c>
      <c r="L23" s="58" t="s">
        <v>54</v>
      </c>
      <c r="M23" s="58" t="s">
        <v>55</v>
      </c>
      <c r="N23" s="59" t="s">
        <v>56</v>
      </c>
    </row>
    <row r="24" spans="2:14">
      <c r="B24" s="29" t="s">
        <v>11</v>
      </c>
      <c r="C24" s="68">
        <v>420000</v>
      </c>
      <c r="D24" s="61">
        <v>70000</v>
      </c>
      <c r="E24" s="61">
        <v>70000</v>
      </c>
      <c r="F24" s="61">
        <v>70000</v>
      </c>
      <c r="G24" s="61">
        <v>70000</v>
      </c>
      <c r="H24" s="61">
        <v>70000</v>
      </c>
      <c r="I24" s="61">
        <v>70000</v>
      </c>
      <c r="J24" s="62">
        <f>SUM(D24:I24)</f>
        <v>420000</v>
      </c>
      <c r="L24" s="35" t="s">
        <v>57</v>
      </c>
      <c r="M24" s="67">
        <f>D31*$C$18</f>
        <v>44000</v>
      </c>
      <c r="N24" s="36">
        <f>M24/$C$17</f>
        <v>0.13580246913580246</v>
      </c>
    </row>
    <row r="25" spans="2:14">
      <c r="B25" s="29" t="s">
        <v>13</v>
      </c>
      <c r="C25" s="68">
        <f>C24*C19</f>
        <v>84000</v>
      </c>
      <c r="D25" s="63">
        <f>D24*$C$19</f>
        <v>14000</v>
      </c>
      <c r="E25" s="63">
        <f>E24*$C$19</f>
        <v>14000</v>
      </c>
      <c r="F25" s="63">
        <f>F24*$C$19</f>
        <v>14000</v>
      </c>
      <c r="G25" s="63">
        <f>G24*$C$19</f>
        <v>14000</v>
      </c>
      <c r="H25" s="63">
        <f>H24*$C$19</f>
        <v>14000</v>
      </c>
      <c r="I25" s="63">
        <f>I24*$C$19</f>
        <v>14000</v>
      </c>
      <c r="J25" s="62">
        <f>SUM(D25:I25)</f>
        <v>84000</v>
      </c>
      <c r="L25" s="35" t="s">
        <v>58</v>
      </c>
      <c r="M25" s="67">
        <f>E31*$C$18</f>
        <v>44000</v>
      </c>
      <c r="N25" s="36">
        <f t="shared" ref="N25:N29" si="0">M25/$C$17</f>
        <v>0.13580246913580246</v>
      </c>
    </row>
    <row r="26" spans="2:14">
      <c r="B26" s="29" t="s">
        <v>15</v>
      </c>
      <c r="C26" s="68">
        <v>2000</v>
      </c>
      <c r="D26" s="61"/>
      <c r="E26" s="61"/>
      <c r="F26" s="61"/>
      <c r="G26" s="61">
        <v>2000</v>
      </c>
      <c r="H26" s="61"/>
      <c r="I26" s="61"/>
      <c r="J26" s="62">
        <f>SUM(D26:I26)</f>
        <v>2000</v>
      </c>
      <c r="L26" s="35" t="s">
        <v>49</v>
      </c>
      <c r="M26" s="67">
        <f>F31*$C$18</f>
        <v>44000</v>
      </c>
      <c r="N26" s="36">
        <f t="shared" si="0"/>
        <v>0.13580246913580246</v>
      </c>
    </row>
    <row r="27" spans="2:14">
      <c r="B27" s="29" t="s">
        <v>17</v>
      </c>
      <c r="C27" s="68">
        <v>100000</v>
      </c>
      <c r="D27" s="61"/>
      <c r="E27" s="61"/>
      <c r="F27" s="61"/>
      <c r="G27" s="61">
        <v>40000</v>
      </c>
      <c r="H27" s="61">
        <v>60000</v>
      </c>
      <c r="I27" s="61"/>
      <c r="J27" s="62">
        <f>SUM(D27:I27)</f>
        <v>100000</v>
      </c>
      <c r="L27" s="35" t="s">
        <v>50</v>
      </c>
      <c r="M27" s="67">
        <f>G31*$C$18</f>
        <v>74000</v>
      </c>
      <c r="N27" s="36">
        <f t="shared" si="0"/>
        <v>0.22839506172839505</v>
      </c>
    </row>
    <row r="28" spans="2:14">
      <c r="B28" s="29" t="s">
        <v>19</v>
      </c>
      <c r="C28" s="68">
        <v>24000</v>
      </c>
      <c r="D28" s="61">
        <v>4000</v>
      </c>
      <c r="E28" s="61">
        <v>4000</v>
      </c>
      <c r="F28" s="61">
        <v>4000</v>
      </c>
      <c r="G28" s="61">
        <v>4000</v>
      </c>
      <c r="H28" s="61">
        <v>4000</v>
      </c>
      <c r="I28" s="61">
        <v>4000</v>
      </c>
      <c r="J28" s="62">
        <f>SUM(D28:I28)</f>
        <v>24000</v>
      </c>
      <c r="L28" s="35" t="s">
        <v>51</v>
      </c>
      <c r="M28" s="67">
        <f>H31*$C$18</f>
        <v>74000</v>
      </c>
      <c r="N28" s="36">
        <f t="shared" si="0"/>
        <v>0.22839506172839505</v>
      </c>
    </row>
    <row r="29" spans="2:14">
      <c r="B29" s="29" t="s">
        <v>21</v>
      </c>
      <c r="C29" s="68">
        <v>18000</v>
      </c>
      <c r="D29" s="61"/>
      <c r="E29" s="61"/>
      <c r="F29" s="61"/>
      <c r="G29" s="61">
        <v>18000</v>
      </c>
      <c r="H29" s="61"/>
      <c r="I29" s="61"/>
      <c r="J29" s="62">
        <f t="shared" ref="J29:J30" si="1">SUM(D29:I29)</f>
        <v>18000</v>
      </c>
      <c r="L29" s="35" t="s">
        <v>52</v>
      </c>
      <c r="M29" s="67">
        <f>I31*$C$18</f>
        <v>44000</v>
      </c>
      <c r="N29" s="36">
        <f t="shared" si="0"/>
        <v>0.13580246913580246</v>
      </c>
    </row>
    <row r="30" spans="2:14">
      <c r="B30" s="29" t="s">
        <v>23</v>
      </c>
      <c r="C30" s="68">
        <v>0</v>
      </c>
      <c r="D30" s="61"/>
      <c r="E30" s="61"/>
      <c r="F30" s="61"/>
      <c r="G30" s="61"/>
      <c r="H30" s="61"/>
      <c r="I30" s="61"/>
      <c r="J30" s="62">
        <f t="shared" si="1"/>
        <v>0</v>
      </c>
      <c r="M30" s="67">
        <f>SUM(M24:M29)</f>
        <v>324000</v>
      </c>
      <c r="N30" s="36">
        <f>SUM(N24:N29)</f>
        <v>1</v>
      </c>
    </row>
    <row r="31" spans="2:14">
      <c r="B31" s="34" t="s">
        <v>59</v>
      </c>
      <c r="C31" s="64">
        <f>SUM(C24:C30)</f>
        <v>648000</v>
      </c>
      <c r="D31" s="64">
        <f>SUM(D24:D30)</f>
        <v>88000</v>
      </c>
      <c r="E31" s="64">
        <f t="shared" ref="E31:I31" si="2">SUM(E24:E30)</f>
        <v>88000</v>
      </c>
      <c r="F31" s="64">
        <f t="shared" si="2"/>
        <v>88000</v>
      </c>
      <c r="G31" s="64">
        <f t="shared" si="2"/>
        <v>148000</v>
      </c>
      <c r="H31" s="64">
        <f t="shared" si="2"/>
        <v>148000</v>
      </c>
      <c r="I31" s="64">
        <f t="shared" si="2"/>
        <v>88000</v>
      </c>
      <c r="J31" s="62">
        <f>SUM(D31:I31)</f>
        <v>648000</v>
      </c>
    </row>
    <row r="32" spans="2:14">
      <c r="E32" s="28"/>
      <c r="F32" s="28"/>
      <c r="G32" s="28"/>
      <c r="H32" s="28"/>
      <c r="I32" s="28"/>
      <c r="L32" s="30"/>
      <c r="M32" s="30"/>
      <c r="N32" s="30"/>
    </row>
    <row r="33" spans="2:16">
      <c r="D33" s="28"/>
      <c r="E33" s="28"/>
      <c r="F33" s="28"/>
      <c r="G33" s="28"/>
      <c r="H33" s="28"/>
      <c r="I33" s="28"/>
      <c r="J33" s="28"/>
      <c r="L33" s="30"/>
      <c r="M33" s="30"/>
      <c r="N33" s="30"/>
    </row>
    <row r="34" spans="2:16">
      <c r="L34" s="30"/>
      <c r="M34" s="30"/>
      <c r="N34" s="30"/>
    </row>
    <row r="35" spans="2:16">
      <c r="K35" s="30"/>
      <c r="L35" s="30"/>
      <c r="M35" s="30"/>
      <c r="P35" s="30"/>
    </row>
    <row r="36" spans="2:16">
      <c r="B36" s="30"/>
      <c r="C36" s="30"/>
      <c r="D36" s="30"/>
      <c r="E36" s="30"/>
      <c r="F36" s="30"/>
      <c r="K36" s="30"/>
      <c r="L36" s="30"/>
      <c r="M36" s="30"/>
      <c r="P36" s="30"/>
    </row>
    <row r="37" spans="2:16">
      <c r="K37" s="30"/>
      <c r="L37" s="30"/>
      <c r="M37" s="30"/>
      <c r="P37" s="30"/>
    </row>
    <row r="38" spans="2:16">
      <c r="K38" s="30"/>
      <c r="L38" s="30"/>
      <c r="M38" s="30"/>
      <c r="P38" s="30"/>
    </row>
    <row r="39" spans="2:16">
      <c r="K39" s="30"/>
      <c r="L39" s="30"/>
      <c r="M39" s="30"/>
      <c r="P39" s="30"/>
    </row>
    <row r="40" spans="2:16">
      <c r="K40" s="30"/>
      <c r="L40" s="30"/>
      <c r="M40" s="30"/>
      <c r="P40" s="30"/>
    </row>
    <row r="41" spans="2:16">
      <c r="K41" s="30"/>
      <c r="L41" s="30"/>
      <c r="M41" s="30"/>
      <c r="N41" s="30"/>
      <c r="O41" s="30"/>
      <c r="P41" s="30"/>
    </row>
    <row r="42" spans="2:16">
      <c r="K42" s="30"/>
      <c r="L42" s="30"/>
      <c r="M42" s="30"/>
      <c r="N42" s="30"/>
      <c r="O42" s="30"/>
      <c r="P42" s="30"/>
    </row>
    <row r="43" spans="2:16">
      <c r="K43" s="30"/>
      <c r="L43" s="30"/>
      <c r="M43" s="30"/>
      <c r="N43" s="30"/>
      <c r="O43" s="30"/>
      <c r="P43" s="30"/>
    </row>
    <row r="44" spans="2:16">
      <c r="K44" s="30"/>
      <c r="L44" s="30"/>
      <c r="M44" s="30"/>
      <c r="N44" s="30"/>
      <c r="O44" s="30"/>
      <c r="P44" s="30"/>
    </row>
    <row r="45" spans="2:16">
      <c r="K45" s="30"/>
      <c r="O45" s="30"/>
      <c r="P45" s="30"/>
    </row>
    <row r="46" spans="2:16">
      <c r="K46" s="30"/>
      <c r="O46" s="30"/>
      <c r="P46" s="30"/>
    </row>
    <row r="47" spans="2:16">
      <c r="K47" s="30"/>
      <c r="O47" s="30"/>
      <c r="P47" s="30"/>
    </row>
  </sheetData>
  <mergeCells count="7">
    <mergeCell ref="D22:I22"/>
    <mergeCell ref="L22:N22"/>
    <mergeCell ref="C9:D9"/>
    <mergeCell ref="C10:D10"/>
    <mergeCell ref="C11:D11"/>
    <mergeCell ref="C12:D12"/>
    <mergeCell ref="C13:D13"/>
  </mergeCells>
  <conditionalFormatting sqref="B24:B30">
    <cfRule type="expression" dxfId="15" priority="15" stopIfTrue="1">
      <formula>#REF!&gt;$E24</formula>
    </cfRule>
  </conditionalFormatting>
  <conditionalFormatting sqref="B31:C31">
    <cfRule type="expression" dxfId="14" priority="17" stopIfTrue="1">
      <formula>#REF!&gt;#REF!</formula>
    </cfRule>
  </conditionalFormatting>
  <conditionalFormatting sqref="C24:C30">
    <cfRule type="expression" dxfId="13" priority="16" stopIfTrue="1">
      <formula>#REF!&gt;$E24</formula>
    </cfRule>
  </conditionalFormatting>
  <conditionalFormatting sqref="C31">
    <cfRule type="cellIs" dxfId="12" priority="14" operator="greaterThan">
      <formula>$C$15</formula>
    </cfRule>
  </conditionalFormatting>
  <conditionalFormatting sqref="J24">
    <cfRule type="cellIs" dxfId="11" priority="13" operator="greaterThan">
      <formula>C24</formula>
    </cfRule>
  </conditionalFormatting>
  <conditionalFormatting sqref="J25">
    <cfRule type="cellIs" dxfId="10" priority="10" operator="greaterThan">
      <formula>$C$25</formula>
    </cfRule>
  </conditionalFormatting>
  <conditionalFormatting sqref="J26">
    <cfRule type="cellIs" dxfId="9" priority="9" operator="greaterThan">
      <formula>$C$26</formula>
    </cfRule>
  </conditionalFormatting>
  <conditionalFormatting sqref="J27">
    <cfRule type="cellIs" dxfId="8" priority="8" operator="greaterThan">
      <formula>$C$27</formula>
    </cfRule>
  </conditionalFormatting>
  <conditionalFormatting sqref="J28:J30">
    <cfRule type="cellIs" dxfId="7" priority="7" operator="greaterThan">
      <formula>$C$28</formula>
    </cfRule>
  </conditionalFormatting>
  <conditionalFormatting sqref="J31">
    <cfRule type="cellIs" dxfId="6" priority="1" operator="greaterThan">
      <formula>$C$15</formula>
    </cfRule>
    <cfRule type="cellIs" dxfId="5" priority="4" operator="lessThan">
      <formula>$C$31</formula>
    </cfRule>
    <cfRule type="cellIs" dxfId="4" priority="5" operator="greaterThan">
      <formula>$C$31</formula>
    </cfRule>
    <cfRule type="cellIs" dxfId="3" priority="12" operator="greaterThan">
      <formula>$C$15</formula>
    </cfRule>
  </conditionalFormatting>
  <conditionalFormatting sqref="M30">
    <cfRule type="cellIs" dxfId="2" priority="3" operator="greaterThan">
      <formula>$C$15</formula>
    </cfRule>
  </conditionalFormatting>
  <conditionalFormatting sqref="N30">
    <cfRule type="cellIs" dxfId="1" priority="2" operator="lessThan">
      <formula>1</formula>
    </cfRule>
    <cfRule type="cellIs" dxfId="0" priority="11" operator="greaterThan">
      <formula>1</formula>
    </cfRule>
  </conditionalFormatting>
  <dataValidations count="1">
    <dataValidation showInputMessage="1" showErrorMessage="1" sqref="C14" xr:uid="{F54355B9-CF65-4735-BF40-41A66C5791B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D9A97B2-6200-41BD-9758-B659246A3776}">
          <x14:formula1>
            <xm:f>'Drop Down'!$B$3:$B$5</xm:f>
          </x14:formula1>
          <xm:sqref>C12</xm:sqref>
        </x14:dataValidation>
        <x14:dataValidation type="list" showInputMessage="1" showErrorMessage="1" xr:uid="{A2FC0DAD-7A11-48E7-9A9C-DBE5DC448C50}">
          <x14:formula1>
            <xm:f>'Drop Down'!$B$11:$B$12</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035"/>
  <sheetViews>
    <sheetView showGridLines="0" zoomScale="70" zoomScaleNormal="70" workbookViewId="0">
      <selection activeCell="B86" sqref="B86:E86"/>
    </sheetView>
  </sheetViews>
  <sheetFormatPr defaultColWidth="12.625" defaultRowHeight="15" customHeight="1"/>
  <cols>
    <col min="1" max="1" width="3.5" customWidth="1"/>
    <col min="2" max="2" width="38.5" customWidth="1"/>
    <col min="3" max="4" width="30" customWidth="1"/>
    <col min="5" max="5" width="18.625" customWidth="1"/>
    <col min="6" max="6" width="12.375" customWidth="1"/>
    <col min="7" max="26" width="7.625" customWidth="1"/>
  </cols>
  <sheetData>
    <row r="1" spans="2:6">
      <c r="B1" s="39" t="s">
        <v>60</v>
      </c>
    </row>
    <row r="2" spans="2:6">
      <c r="B2" s="14"/>
    </row>
    <row r="3" spans="2:6" ht="18.75">
      <c r="B3" s="2" t="s">
        <v>61</v>
      </c>
      <c r="C3" s="3" t="s">
        <v>62</v>
      </c>
      <c r="D3" s="3" t="s">
        <v>63</v>
      </c>
      <c r="E3" s="41" t="s">
        <v>64</v>
      </c>
      <c r="F3" s="17"/>
    </row>
    <row r="4" spans="2:6">
      <c r="B4" s="4" t="s">
        <v>11</v>
      </c>
      <c r="C4" s="5">
        <f>'Baseline Financials'!J24</f>
        <v>420000</v>
      </c>
      <c r="D4" s="42">
        <f>F28</f>
        <v>180000</v>
      </c>
      <c r="E4" s="74">
        <f>C4-D4</f>
        <v>240000</v>
      </c>
      <c r="F4" s="17"/>
    </row>
    <row r="5" spans="2:6">
      <c r="B5" s="4" t="s">
        <v>13</v>
      </c>
      <c r="C5" s="5">
        <f>'Baseline Financials'!J25</f>
        <v>84000</v>
      </c>
      <c r="D5" s="43">
        <f>E32</f>
        <v>36000</v>
      </c>
      <c r="E5" s="74">
        <f t="shared" ref="E5:E11" si="0">C5-D5</f>
        <v>48000</v>
      </c>
      <c r="F5" s="17"/>
    </row>
    <row r="6" spans="2:6">
      <c r="B6" s="4" t="s">
        <v>15</v>
      </c>
      <c r="C6" s="5">
        <f>'Baseline Financials'!J26</f>
        <v>2000</v>
      </c>
      <c r="D6" s="43">
        <f>E49</f>
        <v>2000</v>
      </c>
      <c r="E6" s="74">
        <f t="shared" si="0"/>
        <v>0</v>
      </c>
      <c r="F6" s="17"/>
    </row>
    <row r="7" spans="2:6">
      <c r="B7" s="4" t="s">
        <v>17</v>
      </c>
      <c r="C7" s="5">
        <f>'Baseline Financials'!J27</f>
        <v>100000</v>
      </c>
      <c r="D7" s="43">
        <f>E62</f>
        <v>40000</v>
      </c>
      <c r="E7" s="74">
        <f t="shared" si="0"/>
        <v>60000</v>
      </c>
      <c r="F7" s="17"/>
    </row>
    <row r="8" spans="2:6">
      <c r="B8" s="4" t="s">
        <v>19</v>
      </c>
      <c r="C8" s="5">
        <f>'Baseline Financials'!J28</f>
        <v>24000</v>
      </c>
      <c r="D8" s="43">
        <f>E81</f>
        <v>24000</v>
      </c>
      <c r="E8" s="74">
        <f t="shared" si="0"/>
        <v>0</v>
      </c>
      <c r="F8" s="17"/>
    </row>
    <row r="9" spans="2:6">
      <c r="B9" s="4" t="s">
        <v>21</v>
      </c>
      <c r="C9" s="5">
        <f>'Baseline Financials'!J29</f>
        <v>18000</v>
      </c>
      <c r="D9" s="43">
        <f>E98</f>
        <v>18000</v>
      </c>
      <c r="E9" s="74">
        <f t="shared" si="0"/>
        <v>0</v>
      </c>
      <c r="F9" s="17"/>
    </row>
    <row r="10" spans="2:6">
      <c r="B10" s="4" t="s">
        <v>23</v>
      </c>
      <c r="C10" s="5">
        <f>'Baseline Financials'!J30</f>
        <v>0</v>
      </c>
      <c r="D10" s="43">
        <f>E106</f>
        <v>0</v>
      </c>
      <c r="E10" s="74">
        <f t="shared" si="0"/>
        <v>0</v>
      </c>
      <c r="F10" s="17"/>
    </row>
    <row r="11" spans="2:6">
      <c r="B11" s="9" t="s">
        <v>65</v>
      </c>
      <c r="C11" s="10">
        <f>SUM(C4:C10)</f>
        <v>648000</v>
      </c>
      <c r="D11" s="10">
        <f>SUM(D4:D10)</f>
        <v>300000</v>
      </c>
      <c r="E11" s="75">
        <f t="shared" si="0"/>
        <v>348000</v>
      </c>
      <c r="F11" s="17"/>
    </row>
    <row r="12" spans="2:6">
      <c r="B12" s="1"/>
      <c r="C12" s="1"/>
      <c r="D12" s="1"/>
      <c r="E12" s="16"/>
      <c r="F12" s="76"/>
    </row>
    <row r="13" spans="2:6">
      <c r="B13" s="1"/>
      <c r="C13" s="1"/>
      <c r="D13" s="1"/>
      <c r="E13" s="16"/>
      <c r="F13" s="76"/>
    </row>
    <row r="14" spans="2:6" ht="18.75">
      <c r="B14" s="2" t="s">
        <v>11</v>
      </c>
      <c r="C14" s="2"/>
      <c r="D14" s="2"/>
      <c r="E14" s="2"/>
      <c r="F14" s="2"/>
    </row>
    <row r="15" spans="2:6">
      <c r="E15" s="5"/>
    </row>
    <row r="16" spans="2:6">
      <c r="B16" s="11" t="s">
        <v>66</v>
      </c>
      <c r="C16" s="70">
        <v>232</v>
      </c>
      <c r="E16" s="5"/>
    </row>
    <row r="17" spans="2:6">
      <c r="E17" s="5"/>
    </row>
    <row r="18" spans="2:6" ht="15.75" customHeight="1">
      <c r="B18" s="6" t="s">
        <v>67</v>
      </c>
      <c r="C18" s="6" t="s">
        <v>68</v>
      </c>
      <c r="D18" s="6" t="s">
        <v>69</v>
      </c>
      <c r="E18" s="7" t="s">
        <v>70</v>
      </c>
      <c r="F18" s="6" t="s">
        <v>71</v>
      </c>
    </row>
    <row r="19" spans="2:6" ht="15.75" customHeight="1">
      <c r="B19" s="46" t="s">
        <v>72</v>
      </c>
      <c r="C19" s="69">
        <v>50000</v>
      </c>
      <c r="D19" s="19">
        <f>C19/$C$16</f>
        <v>215.51724137931035</v>
      </c>
      <c r="E19" s="71">
        <v>180</v>
      </c>
      <c r="F19" s="8">
        <f t="shared" ref="F19:F27" si="1">D19*E19</f>
        <v>38793.103448275862</v>
      </c>
    </row>
    <row r="20" spans="2:6" ht="15.6" customHeight="1">
      <c r="B20" s="46" t="s">
        <v>73</v>
      </c>
      <c r="C20" s="69">
        <v>50000</v>
      </c>
      <c r="D20" s="19">
        <f>C20/$C$16</f>
        <v>215.51724137931035</v>
      </c>
      <c r="E20" s="71">
        <v>180</v>
      </c>
      <c r="F20" s="8">
        <f t="shared" si="1"/>
        <v>38793.103448275862</v>
      </c>
    </row>
    <row r="21" spans="2:6" ht="15.75" customHeight="1">
      <c r="B21" s="46" t="s">
        <v>74</v>
      </c>
      <c r="C21" s="69">
        <v>50000</v>
      </c>
      <c r="D21" s="19">
        <f>C21/$C$16</f>
        <v>215.51724137931035</v>
      </c>
      <c r="E21" s="71">
        <v>180</v>
      </c>
      <c r="F21" s="8">
        <f t="shared" si="1"/>
        <v>38793.103448275862</v>
      </c>
    </row>
    <row r="22" spans="2:6" ht="15.75" customHeight="1">
      <c r="B22" s="46" t="s">
        <v>75</v>
      </c>
      <c r="C22" s="69">
        <v>50000</v>
      </c>
      <c r="D22" s="19">
        <f t="shared" ref="D22:D27" si="2">C22/$C$16</f>
        <v>215.51724137931035</v>
      </c>
      <c r="E22" s="71">
        <v>180</v>
      </c>
      <c r="F22" s="8">
        <f t="shared" si="1"/>
        <v>38793.103448275862</v>
      </c>
    </row>
    <row r="23" spans="2:6" ht="15.75" customHeight="1">
      <c r="B23" s="46" t="s">
        <v>76</v>
      </c>
      <c r="C23" s="69">
        <v>80000</v>
      </c>
      <c r="D23" s="19">
        <f t="shared" si="2"/>
        <v>344.82758620689657</v>
      </c>
      <c r="E23" s="71">
        <v>72</v>
      </c>
      <c r="F23" s="8">
        <f t="shared" si="1"/>
        <v>24827.586206896554</v>
      </c>
    </row>
    <row r="24" spans="2:6" ht="15.75" customHeight="1">
      <c r="B24" s="44"/>
      <c r="C24" s="51">
        <v>0</v>
      </c>
      <c r="D24" s="19">
        <f t="shared" si="2"/>
        <v>0</v>
      </c>
      <c r="E24" s="50"/>
      <c r="F24" s="8">
        <f t="shared" si="1"/>
        <v>0</v>
      </c>
    </row>
    <row r="25" spans="2:6" ht="15.75" customHeight="1">
      <c r="B25" s="44"/>
      <c r="C25" s="51">
        <v>0</v>
      </c>
      <c r="D25" s="19">
        <f t="shared" si="2"/>
        <v>0</v>
      </c>
      <c r="E25" s="50"/>
      <c r="F25" s="8">
        <f t="shared" si="1"/>
        <v>0</v>
      </c>
    </row>
    <row r="26" spans="2:6" ht="15.75" customHeight="1">
      <c r="B26" s="44"/>
      <c r="C26" s="51">
        <v>0</v>
      </c>
      <c r="D26" s="19">
        <f t="shared" si="2"/>
        <v>0</v>
      </c>
      <c r="E26" s="50"/>
      <c r="F26" s="8">
        <f t="shared" si="1"/>
        <v>0</v>
      </c>
    </row>
    <row r="27" spans="2:6" ht="15.75" customHeight="1">
      <c r="B27" s="44"/>
      <c r="C27" s="51">
        <v>0</v>
      </c>
      <c r="D27" s="19">
        <f t="shared" si="2"/>
        <v>0</v>
      </c>
      <c r="E27" s="50"/>
      <c r="F27" s="8">
        <f t="shared" si="1"/>
        <v>0</v>
      </c>
    </row>
    <row r="28" spans="2:6" ht="15.75" customHeight="1">
      <c r="B28" s="10"/>
      <c r="C28" s="10"/>
      <c r="D28" s="12" t="s">
        <v>46</v>
      </c>
      <c r="E28" s="13">
        <f>SUM(E19:E27)</f>
        <v>792</v>
      </c>
      <c r="F28" s="12">
        <f>SUM(F19:F27)</f>
        <v>180000</v>
      </c>
    </row>
    <row r="29" spans="2:6" ht="15.75" customHeight="1">
      <c r="E29" s="5"/>
    </row>
    <row r="30" spans="2:6" ht="15.75" customHeight="1">
      <c r="B30" s="2" t="s">
        <v>77</v>
      </c>
      <c r="C30" s="3"/>
      <c r="D30" s="3"/>
      <c r="E30" s="7"/>
    </row>
    <row r="31" spans="2:6" ht="15.75" customHeight="1">
      <c r="B31" s="4" t="s">
        <v>78</v>
      </c>
      <c r="E31" s="5">
        <f>F28*0.2</f>
        <v>36000</v>
      </c>
    </row>
    <row r="32" spans="2:6" ht="15.75" customHeight="1">
      <c r="B32" s="10" t="s">
        <v>79</v>
      </c>
      <c r="C32" s="10"/>
      <c r="D32" s="10"/>
      <c r="E32" s="10">
        <f>SUM(E31)</f>
        <v>36000</v>
      </c>
    </row>
    <row r="33" spans="2:5" ht="15.75" customHeight="1">
      <c r="E33" s="5"/>
    </row>
    <row r="34" spans="2:5" ht="15.75" customHeight="1">
      <c r="B34" s="2" t="s">
        <v>80</v>
      </c>
      <c r="C34" s="3"/>
      <c r="D34" s="3"/>
      <c r="E34" s="7"/>
    </row>
    <row r="35" spans="2:5" ht="15.75" customHeight="1">
      <c r="B35" s="4" t="s">
        <v>81</v>
      </c>
      <c r="E35" s="5"/>
    </row>
    <row r="36" spans="2:5" ht="15.75" customHeight="1">
      <c r="B36" s="6" t="s">
        <v>82</v>
      </c>
      <c r="C36" s="6" t="s">
        <v>83</v>
      </c>
      <c r="D36" s="6" t="s">
        <v>84</v>
      </c>
      <c r="E36" s="7" t="s">
        <v>46</v>
      </c>
    </row>
    <row r="37" spans="2:5" ht="15.75" customHeight="1">
      <c r="B37" s="46" t="s">
        <v>85</v>
      </c>
      <c r="C37" s="47">
        <v>1</v>
      </c>
      <c r="D37" s="48">
        <v>2000</v>
      </c>
      <c r="E37" s="5">
        <f t="shared" ref="E37:E45" si="3">D37*C37</f>
        <v>2000</v>
      </c>
    </row>
    <row r="38" spans="2:5" ht="15.75" customHeight="1">
      <c r="B38" s="44"/>
      <c r="C38" s="49"/>
      <c r="D38" s="45">
        <v>0</v>
      </c>
      <c r="E38" s="5">
        <f t="shared" si="3"/>
        <v>0</v>
      </c>
    </row>
    <row r="39" spans="2:5" ht="15.75" customHeight="1">
      <c r="B39" s="44"/>
      <c r="C39" s="49"/>
      <c r="D39" s="45">
        <v>0</v>
      </c>
      <c r="E39" s="5">
        <f t="shared" si="3"/>
        <v>0</v>
      </c>
    </row>
    <row r="40" spans="2:5" ht="15.75" customHeight="1">
      <c r="B40" s="44"/>
      <c r="C40" s="49"/>
      <c r="D40" s="45">
        <v>0</v>
      </c>
      <c r="E40" s="5">
        <f t="shared" si="3"/>
        <v>0</v>
      </c>
    </row>
    <row r="41" spans="2:5" ht="15.75" customHeight="1">
      <c r="B41" s="44"/>
      <c r="C41" s="49"/>
      <c r="D41" s="45">
        <v>0</v>
      </c>
      <c r="E41" s="5">
        <f t="shared" si="3"/>
        <v>0</v>
      </c>
    </row>
    <row r="42" spans="2:5" ht="15.75" customHeight="1">
      <c r="B42" s="44"/>
      <c r="C42" s="49"/>
      <c r="D42" s="45">
        <v>0</v>
      </c>
      <c r="E42" s="5">
        <f t="shared" si="3"/>
        <v>0</v>
      </c>
    </row>
    <row r="43" spans="2:5" ht="15.75" customHeight="1">
      <c r="B43" s="44"/>
      <c r="C43" s="49"/>
      <c r="D43" s="45">
        <v>0</v>
      </c>
      <c r="E43" s="5">
        <f t="shared" si="3"/>
        <v>0</v>
      </c>
    </row>
    <row r="44" spans="2:5" ht="15.75" customHeight="1">
      <c r="B44" s="44"/>
      <c r="C44" s="49"/>
      <c r="D44" s="45">
        <v>0</v>
      </c>
      <c r="E44" s="5">
        <f t="shared" si="3"/>
        <v>0</v>
      </c>
    </row>
    <row r="45" spans="2:5" ht="15.75" customHeight="1">
      <c r="B45" s="44"/>
      <c r="C45" s="49"/>
      <c r="D45" s="45">
        <v>0</v>
      </c>
      <c r="E45" s="5">
        <f t="shared" si="3"/>
        <v>0</v>
      </c>
    </row>
    <row r="46" spans="2:5" ht="15.75" customHeight="1">
      <c r="B46" s="44"/>
      <c r="C46" s="49"/>
      <c r="D46" s="45">
        <v>0</v>
      </c>
      <c r="E46" s="5">
        <f>D46*C46</f>
        <v>0</v>
      </c>
    </row>
    <row r="47" spans="2:5" ht="15.75" customHeight="1">
      <c r="B47" s="44"/>
      <c r="C47" s="49"/>
      <c r="D47" s="45">
        <v>0</v>
      </c>
      <c r="E47" s="5">
        <f t="shared" ref="E47:E48" si="4">D47*C47</f>
        <v>0</v>
      </c>
    </row>
    <row r="48" spans="2:5" ht="15.75" customHeight="1">
      <c r="B48" s="44"/>
      <c r="C48" s="49"/>
      <c r="D48" s="45">
        <v>0</v>
      </c>
      <c r="E48" s="5">
        <f t="shared" si="4"/>
        <v>0</v>
      </c>
    </row>
    <row r="49" spans="2:5" ht="15.75" customHeight="1">
      <c r="B49" s="10" t="s">
        <v>86</v>
      </c>
      <c r="C49" s="10"/>
      <c r="D49" s="10"/>
      <c r="E49" s="10">
        <f>SUM(E37:E48)</f>
        <v>2000</v>
      </c>
    </row>
    <row r="50" spans="2:5" ht="15.75" customHeight="1">
      <c r="E50" s="5"/>
    </row>
    <row r="51" spans="2:5" ht="15.75" customHeight="1">
      <c r="B51" s="2" t="s">
        <v>17</v>
      </c>
      <c r="C51" s="3"/>
      <c r="D51" s="3"/>
      <c r="E51" s="7"/>
    </row>
    <row r="52" spans="2:5" ht="15.75" customHeight="1">
      <c r="B52" s="4" t="s">
        <v>87</v>
      </c>
      <c r="E52" s="5"/>
    </row>
    <row r="53" spans="2:5" ht="15.75" customHeight="1">
      <c r="B53" s="6" t="s">
        <v>88</v>
      </c>
      <c r="C53" s="6" t="s">
        <v>89</v>
      </c>
      <c r="D53" s="6"/>
      <c r="E53" s="7" t="s">
        <v>90</v>
      </c>
    </row>
    <row r="54" spans="2:5" ht="15.75" customHeight="1">
      <c r="B54" s="46" t="s">
        <v>91</v>
      </c>
      <c r="C54" s="86" t="s">
        <v>92</v>
      </c>
      <c r="D54" s="86"/>
      <c r="E54" s="48">
        <v>40000</v>
      </c>
    </row>
    <row r="55" spans="2:5" ht="15.75" customHeight="1">
      <c r="B55" s="44"/>
      <c r="C55" s="85"/>
      <c r="D55" s="85"/>
      <c r="E55" s="45">
        <v>0</v>
      </c>
    </row>
    <row r="56" spans="2:5" ht="15.75" customHeight="1">
      <c r="B56" s="44"/>
      <c r="C56" s="85"/>
      <c r="D56" s="85"/>
      <c r="E56" s="45">
        <v>0</v>
      </c>
    </row>
    <row r="57" spans="2:5" ht="15.75" customHeight="1">
      <c r="B57" s="44"/>
      <c r="C57" s="85"/>
      <c r="D57" s="85"/>
      <c r="E57" s="45">
        <v>0</v>
      </c>
    </row>
    <row r="58" spans="2:5" ht="15.75" customHeight="1">
      <c r="B58" s="44"/>
      <c r="C58" s="85"/>
      <c r="D58" s="85"/>
      <c r="E58" s="45">
        <v>0</v>
      </c>
    </row>
    <row r="59" spans="2:5" ht="15.75" customHeight="1">
      <c r="B59" s="44"/>
      <c r="C59" s="85"/>
      <c r="D59" s="85"/>
      <c r="E59" s="45">
        <v>0</v>
      </c>
    </row>
    <row r="60" spans="2:5" ht="15.75" customHeight="1">
      <c r="B60" s="44"/>
      <c r="C60" s="85"/>
      <c r="D60" s="85"/>
      <c r="E60" s="45">
        <v>0</v>
      </c>
    </row>
    <row r="61" spans="2:5" ht="15.75" customHeight="1">
      <c r="B61" s="44"/>
      <c r="C61" s="85"/>
      <c r="D61" s="85"/>
      <c r="E61" s="45">
        <v>0</v>
      </c>
    </row>
    <row r="62" spans="2:5" ht="15.75" customHeight="1">
      <c r="B62" s="10" t="s">
        <v>93</v>
      </c>
      <c r="C62" s="10"/>
      <c r="D62" s="10"/>
      <c r="E62" s="10">
        <f>SUM(E54:E61)</f>
        <v>40000</v>
      </c>
    </row>
    <row r="63" spans="2:5" ht="15.75" customHeight="1">
      <c r="E63" s="5"/>
    </row>
    <row r="64" spans="2:5" ht="15.75" customHeight="1">
      <c r="B64" s="2" t="s">
        <v>94</v>
      </c>
      <c r="C64" s="3"/>
      <c r="D64" s="3"/>
      <c r="E64" s="7"/>
    </row>
    <row r="65" spans="2:5" ht="15.75" customHeight="1">
      <c r="B65" s="4" t="s">
        <v>95</v>
      </c>
      <c r="E65" s="5"/>
    </row>
    <row r="66" spans="2:5" ht="15.75" customHeight="1">
      <c r="B66" s="6" t="s">
        <v>96</v>
      </c>
      <c r="C66" s="6" t="s">
        <v>97</v>
      </c>
      <c r="D66" s="6" t="s">
        <v>98</v>
      </c>
      <c r="E66" s="7" t="s">
        <v>99</v>
      </c>
    </row>
    <row r="67" spans="2:5" ht="15.75" customHeight="1">
      <c r="B67" s="46" t="s">
        <v>100</v>
      </c>
      <c r="C67" s="47">
        <v>10</v>
      </c>
      <c r="D67" s="48">
        <v>2400</v>
      </c>
      <c r="E67" s="5">
        <f t="shared" ref="E67:E79" si="5">D67*C67</f>
        <v>24000</v>
      </c>
    </row>
    <row r="68" spans="2:5" ht="15.75" customHeight="1">
      <c r="B68" s="44"/>
      <c r="C68" s="49">
        <v>0</v>
      </c>
      <c r="D68" s="45">
        <v>0</v>
      </c>
      <c r="E68" s="5">
        <f t="shared" si="5"/>
        <v>0</v>
      </c>
    </row>
    <row r="69" spans="2:5" ht="15.75" customHeight="1">
      <c r="B69" s="44"/>
      <c r="C69" s="49">
        <v>0</v>
      </c>
      <c r="D69" s="45">
        <v>0</v>
      </c>
      <c r="E69" s="5">
        <f t="shared" si="5"/>
        <v>0</v>
      </c>
    </row>
    <row r="70" spans="2:5" ht="15.75" customHeight="1">
      <c r="B70" s="44"/>
      <c r="C70" s="49">
        <v>0</v>
      </c>
      <c r="D70" s="45">
        <v>0</v>
      </c>
      <c r="E70" s="5">
        <f t="shared" si="5"/>
        <v>0</v>
      </c>
    </row>
    <row r="71" spans="2:5" ht="15.75" customHeight="1">
      <c r="B71" s="44"/>
      <c r="C71" s="49">
        <v>0</v>
      </c>
      <c r="D71" s="45">
        <v>0</v>
      </c>
      <c r="E71" s="5">
        <f t="shared" si="5"/>
        <v>0</v>
      </c>
    </row>
    <row r="72" spans="2:5" ht="15.75" customHeight="1">
      <c r="B72" s="44"/>
      <c r="C72" s="49">
        <v>0</v>
      </c>
      <c r="D72" s="45">
        <v>0</v>
      </c>
      <c r="E72" s="5">
        <f t="shared" si="5"/>
        <v>0</v>
      </c>
    </row>
    <row r="73" spans="2:5" ht="15.75" customHeight="1">
      <c r="B73" s="44"/>
      <c r="C73" s="49">
        <v>0</v>
      </c>
      <c r="D73" s="45">
        <v>0</v>
      </c>
      <c r="E73" s="5">
        <f t="shared" si="5"/>
        <v>0</v>
      </c>
    </row>
    <row r="74" spans="2:5" ht="15.75" customHeight="1">
      <c r="B74" s="44"/>
      <c r="C74" s="49">
        <v>0</v>
      </c>
      <c r="D74" s="45">
        <v>0</v>
      </c>
      <c r="E74" s="5">
        <f t="shared" si="5"/>
        <v>0</v>
      </c>
    </row>
    <row r="75" spans="2:5" ht="15.75" customHeight="1">
      <c r="B75" s="44"/>
      <c r="C75" s="49">
        <v>0</v>
      </c>
      <c r="D75" s="45">
        <v>0</v>
      </c>
      <c r="E75" s="5">
        <f t="shared" si="5"/>
        <v>0</v>
      </c>
    </row>
    <row r="76" spans="2:5" ht="15.75" customHeight="1">
      <c r="B76" s="44"/>
      <c r="C76" s="49">
        <v>0</v>
      </c>
      <c r="D76" s="45">
        <v>0</v>
      </c>
      <c r="E76" s="5">
        <f t="shared" si="5"/>
        <v>0</v>
      </c>
    </row>
    <row r="77" spans="2:5" ht="15.75" customHeight="1">
      <c r="B77" s="44"/>
      <c r="C77" s="49">
        <v>0</v>
      </c>
      <c r="D77" s="45">
        <v>0</v>
      </c>
      <c r="E77" s="5">
        <f t="shared" si="5"/>
        <v>0</v>
      </c>
    </row>
    <row r="78" spans="2:5" ht="15.75" customHeight="1">
      <c r="B78" s="44"/>
      <c r="C78" s="49">
        <v>0</v>
      </c>
      <c r="D78" s="45">
        <v>0</v>
      </c>
      <c r="E78" s="5">
        <f t="shared" si="5"/>
        <v>0</v>
      </c>
    </row>
    <row r="79" spans="2:5" ht="15.75" customHeight="1">
      <c r="B79" s="44"/>
      <c r="C79" s="49">
        <v>0</v>
      </c>
      <c r="D79" s="45">
        <v>0</v>
      </c>
      <c r="E79" s="5">
        <f t="shared" si="5"/>
        <v>0</v>
      </c>
    </row>
    <row r="80" spans="2:5" ht="15.75" customHeight="1">
      <c r="B80" s="44"/>
      <c r="C80" s="49">
        <v>0</v>
      </c>
      <c r="D80" s="45">
        <v>0</v>
      </c>
      <c r="E80" s="5">
        <f t="shared" ref="E80" si="6">D80*C80</f>
        <v>0</v>
      </c>
    </row>
    <row r="81" spans="2:5" ht="15.75" customHeight="1">
      <c r="B81" s="10" t="s">
        <v>101</v>
      </c>
      <c r="C81" s="10"/>
      <c r="D81" s="10"/>
      <c r="E81" s="10">
        <f>SUM(E67:E80)</f>
        <v>24000</v>
      </c>
    </row>
    <row r="82" spans="2:5" ht="15.75" customHeight="1">
      <c r="E82" s="5"/>
    </row>
    <row r="83" spans="2:5" ht="15.75" customHeight="1">
      <c r="B83" s="2" t="s">
        <v>102</v>
      </c>
      <c r="C83" s="3"/>
      <c r="D83" s="3"/>
      <c r="E83" s="7"/>
    </row>
    <row r="84" spans="2:5" ht="15.75" customHeight="1">
      <c r="B84" s="4" t="s">
        <v>103</v>
      </c>
      <c r="E84" s="5"/>
    </row>
    <row r="85" spans="2:5" ht="15.75" customHeight="1">
      <c r="B85" s="6" t="s">
        <v>104</v>
      </c>
      <c r="C85" s="6"/>
      <c r="D85" s="6"/>
      <c r="E85" s="7" t="s">
        <v>105</v>
      </c>
    </row>
    <row r="86" spans="2:5" ht="15.75" customHeight="1">
      <c r="B86" s="46" t="s">
        <v>106</v>
      </c>
      <c r="C86" s="46"/>
      <c r="D86" s="46"/>
      <c r="E86" s="48">
        <v>18000</v>
      </c>
    </row>
    <row r="87" spans="2:5" ht="15.75" customHeight="1">
      <c r="B87" s="44"/>
      <c r="C87" s="44"/>
      <c r="D87" s="44"/>
      <c r="E87" s="45">
        <v>0</v>
      </c>
    </row>
    <row r="88" spans="2:5" ht="15.75" customHeight="1">
      <c r="B88" s="44"/>
      <c r="C88" s="44"/>
      <c r="D88" s="44"/>
      <c r="E88" s="45">
        <v>0</v>
      </c>
    </row>
    <row r="89" spans="2:5" ht="15.75" customHeight="1">
      <c r="B89" s="44"/>
      <c r="C89" s="44"/>
      <c r="D89" s="44"/>
      <c r="E89" s="45">
        <v>0</v>
      </c>
    </row>
    <row r="90" spans="2:5" ht="15.75" customHeight="1">
      <c r="B90" s="44"/>
      <c r="C90" s="44"/>
      <c r="D90" s="44"/>
      <c r="E90" s="45">
        <v>0</v>
      </c>
    </row>
    <row r="91" spans="2:5" ht="15.75" customHeight="1">
      <c r="B91" s="44"/>
      <c r="C91" s="44"/>
      <c r="D91" s="44"/>
      <c r="E91" s="45">
        <v>0</v>
      </c>
    </row>
    <row r="92" spans="2:5" ht="15.75" customHeight="1">
      <c r="B92" s="44"/>
      <c r="C92" s="44"/>
      <c r="D92" s="44"/>
      <c r="E92" s="45">
        <v>0</v>
      </c>
    </row>
    <row r="93" spans="2:5" ht="15.75" customHeight="1">
      <c r="B93" s="44"/>
      <c r="C93" s="44"/>
      <c r="D93" s="44"/>
      <c r="E93" s="45">
        <v>0</v>
      </c>
    </row>
    <row r="94" spans="2:5" ht="15.75" customHeight="1">
      <c r="B94" s="44"/>
      <c r="C94" s="44"/>
      <c r="D94" s="44"/>
      <c r="E94" s="45">
        <v>0</v>
      </c>
    </row>
    <row r="95" spans="2:5" ht="15.75" customHeight="1">
      <c r="B95" s="44"/>
      <c r="C95" s="44"/>
      <c r="D95" s="44"/>
      <c r="E95" s="45">
        <v>0</v>
      </c>
    </row>
    <row r="96" spans="2:5" ht="15.75" customHeight="1">
      <c r="B96" s="44"/>
      <c r="C96" s="44"/>
      <c r="D96" s="44"/>
      <c r="E96" s="45">
        <v>0</v>
      </c>
    </row>
    <row r="97" spans="2:5" ht="15.75" customHeight="1">
      <c r="B97" s="44"/>
      <c r="C97" s="44"/>
      <c r="D97" s="44"/>
      <c r="E97" s="45">
        <v>0</v>
      </c>
    </row>
    <row r="98" spans="2:5" ht="15.75" customHeight="1">
      <c r="B98" s="10" t="s">
        <v>107</v>
      </c>
      <c r="C98" s="10"/>
      <c r="D98" s="10"/>
      <c r="E98" s="10">
        <f>SUM(E86:E97)</f>
        <v>18000</v>
      </c>
    </row>
    <row r="99" spans="2:5" ht="15.75" customHeight="1">
      <c r="E99" s="5"/>
    </row>
    <row r="100" spans="2:5" ht="15.75" customHeight="1">
      <c r="B100" s="2" t="s">
        <v>108</v>
      </c>
      <c r="C100" s="3"/>
      <c r="D100" s="3"/>
      <c r="E100" s="7"/>
    </row>
    <row r="101" spans="2:5" ht="15.75" customHeight="1">
      <c r="B101" s="4" t="s">
        <v>103</v>
      </c>
      <c r="E101" s="5"/>
    </row>
    <row r="102" spans="2:5" ht="15.75" customHeight="1">
      <c r="B102" s="6" t="s">
        <v>104</v>
      </c>
      <c r="C102" s="6"/>
      <c r="D102" s="6"/>
      <c r="E102" s="7" t="s">
        <v>105</v>
      </c>
    </row>
    <row r="103" spans="2:5" ht="15.75" customHeight="1">
      <c r="B103" s="44"/>
      <c r="C103" s="44"/>
      <c r="D103" s="44"/>
      <c r="E103" s="45">
        <v>0</v>
      </c>
    </row>
    <row r="104" spans="2:5" ht="15.75" customHeight="1">
      <c r="B104" s="44"/>
      <c r="C104" s="44"/>
      <c r="D104" s="44"/>
      <c r="E104" s="45">
        <v>0</v>
      </c>
    </row>
    <row r="105" spans="2:5" ht="15.75" customHeight="1">
      <c r="B105" s="44"/>
      <c r="C105" s="44"/>
      <c r="D105" s="44"/>
      <c r="E105" s="45">
        <v>0</v>
      </c>
    </row>
    <row r="106" spans="2:5" ht="15.75" customHeight="1">
      <c r="B106" s="10" t="s">
        <v>109</v>
      </c>
      <c r="C106" s="10"/>
      <c r="D106" s="10"/>
      <c r="E106" s="10">
        <f>SUM(E103:E105)</f>
        <v>0</v>
      </c>
    </row>
    <row r="107" spans="2:5" ht="15.75" customHeight="1"/>
    <row r="108" spans="2:5" ht="15.75" customHeight="1"/>
    <row r="109" spans="2:5" ht="15.75" customHeight="1"/>
    <row r="110" spans="2:5" ht="15.75" customHeight="1"/>
    <row r="111" spans="2:5" ht="15.75" customHeight="1"/>
    <row r="112" spans="2:5"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sheetData>
  <mergeCells count="8">
    <mergeCell ref="C60:D60"/>
    <mergeCell ref="C61:D61"/>
    <mergeCell ref="C54:D54"/>
    <mergeCell ref="C55:D55"/>
    <mergeCell ref="C56:D56"/>
    <mergeCell ref="C57:D57"/>
    <mergeCell ref="C58:D58"/>
    <mergeCell ref="C59:D59"/>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78B3-599C-432D-B746-F8DE1AB06CDB}">
  <dimension ref="B2:E12"/>
  <sheetViews>
    <sheetView topLeftCell="B1" workbookViewId="0">
      <selection activeCell="D6" sqref="D6"/>
    </sheetView>
  </sheetViews>
  <sheetFormatPr defaultRowHeight="14.25"/>
  <cols>
    <col min="2" max="3" width="40" customWidth="1"/>
    <col min="4" max="5" width="24.125" customWidth="1"/>
  </cols>
  <sheetData>
    <row r="2" spans="2:5" ht="15">
      <c r="B2" s="20" t="s">
        <v>110</v>
      </c>
      <c r="C2" s="20" t="s">
        <v>111</v>
      </c>
      <c r="D2" s="20" t="s">
        <v>112</v>
      </c>
      <c r="E2" s="18"/>
    </row>
    <row r="3" spans="2:5">
      <c r="B3" s="21" t="s">
        <v>113</v>
      </c>
      <c r="C3" s="21" t="s">
        <v>36</v>
      </c>
      <c r="D3" s="22">
        <v>0.6</v>
      </c>
    </row>
    <row r="4" spans="2:5">
      <c r="B4" s="21" t="s">
        <v>114</v>
      </c>
      <c r="C4" s="21" t="s">
        <v>36</v>
      </c>
      <c r="D4" s="22">
        <v>0.7</v>
      </c>
    </row>
    <row r="5" spans="2:5">
      <c r="B5" s="21" t="s">
        <v>34</v>
      </c>
      <c r="C5" s="21" t="s">
        <v>36</v>
      </c>
      <c r="D5" s="22">
        <v>0.5</v>
      </c>
    </row>
    <row r="6" spans="2:5">
      <c r="B6" s="21" t="s">
        <v>114</v>
      </c>
      <c r="C6" s="21" t="s">
        <v>115</v>
      </c>
      <c r="D6" s="22">
        <v>0.45</v>
      </c>
    </row>
    <row r="7" spans="2:5">
      <c r="B7" s="21" t="s">
        <v>113</v>
      </c>
      <c r="C7" s="21" t="s">
        <v>115</v>
      </c>
      <c r="D7" s="22">
        <v>0.35</v>
      </c>
    </row>
    <row r="8" spans="2:5">
      <c r="B8" s="21" t="s">
        <v>34</v>
      </c>
      <c r="C8" s="21" t="s">
        <v>115</v>
      </c>
      <c r="D8" s="22">
        <v>0.25</v>
      </c>
    </row>
    <row r="10" spans="2:5">
      <c r="B10" s="23" t="s">
        <v>116</v>
      </c>
    </row>
    <row r="11" spans="2:5">
      <c r="B11" s="23" t="s">
        <v>36</v>
      </c>
    </row>
    <row r="12" spans="2:5">
      <c r="B12" s="23" t="s">
        <v>115</v>
      </c>
    </row>
  </sheetData>
  <autoFilter ref="B2:D8" xr:uid="{A49578B3-599C-432D-B746-F8DE1AB06CDB}">
    <sortState xmlns:xlrd2="http://schemas.microsoft.com/office/spreadsheetml/2017/richdata2" ref="B3:D8">
      <sortCondition descending="1" ref="D2:D8"/>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BAEB715D993A41A7ED51E456858978" ma:contentTypeVersion="12" ma:contentTypeDescription="Create a new document." ma:contentTypeScope="" ma:versionID="d33b640e2b3a8e7b1d3a6e9222d3dc56">
  <xsd:schema xmlns:xsd="http://www.w3.org/2001/XMLSchema" xmlns:xs="http://www.w3.org/2001/XMLSchema" xmlns:p="http://schemas.microsoft.com/office/2006/metadata/properties" xmlns:ns2="4c64226b-adeb-467c-8e98-61157a0ad890" xmlns:ns3="a538bd0f-30bd-4a47-ac61-f4b22d294e66" targetNamespace="http://schemas.microsoft.com/office/2006/metadata/properties" ma:root="true" ma:fieldsID="8d9fe6ec86b982b66b2d3513bf547d6f" ns2:_="" ns3:_="">
    <xsd:import namespace="4c64226b-adeb-467c-8e98-61157a0ad890"/>
    <xsd:import namespace="a538bd0f-30bd-4a47-ac61-f4b22d294e6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4226b-adeb-467c-8e98-61157a0ad8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c3fe6b2-9805-4098-a026-27399b3b2ff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38bd0f-30bd-4a47-ac61-f4b22d294e6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9d11d9a-8e2a-48e7-9e26-59069fefcb63}" ma:internalName="TaxCatchAll" ma:showField="CatchAllData" ma:web="a538bd0f-30bd-4a47-ac61-f4b22d294e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538bd0f-30bd-4a47-ac61-f4b22d294e66" xsi:nil="true"/>
    <lcf76f155ced4ddcb4097134ff3c332f xmlns="4c64226b-adeb-467c-8e98-61157a0ad89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3D33650-7311-4411-99E4-1D95A64B0979}"/>
</file>

<file path=customXml/itemProps2.xml><?xml version="1.0" encoding="utf-8"?>
<ds:datastoreItem xmlns:ds="http://schemas.openxmlformats.org/officeDocument/2006/customXml" ds:itemID="{045B3758-3B50-4028-80EB-EE666B43FE5B}"/>
</file>

<file path=customXml/itemProps3.xml><?xml version="1.0" encoding="utf-8"?>
<ds:datastoreItem xmlns:ds="http://schemas.openxmlformats.org/officeDocument/2006/customXml" ds:itemID="{A6BEB4E2-C20C-47C5-8FB8-D25734BF948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graham.smith@ore.catapult.org.uk</dc:creator>
  <cp:keywords/>
  <dc:description/>
  <cp:lastModifiedBy>Magnus Willett</cp:lastModifiedBy>
  <cp:revision/>
  <dcterms:created xsi:type="dcterms:W3CDTF">2019-09-30T10:07:33Z</dcterms:created>
  <dcterms:modified xsi:type="dcterms:W3CDTF">2024-05-22T06:44:55Z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0x010100DFBAEB715D993A41A7ED51E456858978</vt:lpwstr>
  </property>
  <property fmtid="{D5CDD505-2E9C-101B-9397-08002B2CF9AE}" pid="3" name="MediaServiceImageTags">
    <vt:lpwstr/>
  </property>
</Properties>
</file>